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9125" windowHeight="6195" firstSheet="1" activeTab="1"/>
  </bookViews>
  <sheets>
    <sheet name="Station-to-Station Summaries" sheetId="1" state="hidden" r:id="rId1"/>
    <sheet name="Station-to-Station Tot-Percent" sheetId="2" r:id="rId2"/>
    <sheet name="Major market 2010$$" sheetId="3" r:id="rId3"/>
    <sheet name="Region-to-Region Trips" sheetId="4" r:id="rId4"/>
    <sheet name="Source of HSR Travel" sheetId="5" r:id="rId5"/>
  </sheets>
  <definedNames>
    <definedName name="_xlnm.Print_Area" localSheetId="3">'Region-to-Region Trips'!$A$1:$T$132</definedName>
    <definedName name="_xlnm.Print_Titles" localSheetId="3">'Region-to-Region Trips'!$A:$B,'Region-to-Region Trips'!$1:$6</definedName>
    <definedName name="_xlnm.Print_Titles" localSheetId="0">'Station-to-Station Summaries'!$1:$1</definedName>
    <definedName name="_xlnm.Print_Titles" localSheetId="1">'Station-to-Station Tot-Percent'!$1:$1</definedName>
  </definedNames>
  <calcPr fullCalcOnLoad="1"/>
</workbook>
</file>

<file path=xl/comments3.xml><?xml version="1.0" encoding="utf-8"?>
<comments xmlns="http://schemas.openxmlformats.org/spreadsheetml/2006/main">
  <authors>
    <author>nbrand</author>
  </authors>
  <commentList>
    <comment ref="C19" authorId="0">
      <text>
        <r>
          <rPr>
            <b/>
            <sz val="8"/>
            <rFont val="Tahoma"/>
            <family val="2"/>
          </rPr>
          <t>nbrand:</t>
        </r>
        <r>
          <rPr>
            <sz val="8"/>
            <rFont val="Tahoma"/>
            <family val="2"/>
          </rPr>
          <t xml:space="preserve">
distribution within basin est. by NB from control total</t>
        </r>
      </text>
    </comment>
    <comment ref="C22" authorId="0">
      <text>
        <r>
          <rPr>
            <b/>
            <sz val="8"/>
            <rFont val="Tahoma"/>
            <family val="2"/>
          </rPr>
          <t>nbrand:</t>
        </r>
        <r>
          <rPr>
            <sz val="8"/>
            <rFont val="Tahoma"/>
            <family val="2"/>
          </rPr>
          <t xml:space="preserve">
distribution within basin est. by NB from control total</t>
        </r>
      </text>
    </comment>
    <comment ref="C23" authorId="0">
      <text>
        <r>
          <rPr>
            <b/>
            <sz val="8"/>
            <rFont val="Tahoma"/>
            <family val="2"/>
          </rPr>
          <t>nbrand:</t>
        </r>
        <r>
          <rPr>
            <sz val="8"/>
            <rFont val="Tahoma"/>
            <family val="2"/>
          </rPr>
          <t xml:space="preserve">
distribution within basin est. by NB from control total</t>
        </r>
      </text>
    </comment>
  </commentList>
</comments>
</file>

<file path=xl/sharedStrings.xml><?xml version="1.0" encoding="utf-8"?>
<sst xmlns="http://schemas.openxmlformats.org/spreadsheetml/2006/main" count="1261" uniqueCount="124">
  <si>
    <t>San Francisco (Transbay)</t>
  </si>
  <si>
    <t>San Francisco (4th &amp; King)</t>
  </si>
  <si>
    <t>Millbrae</t>
  </si>
  <si>
    <t>Redwood City</t>
  </si>
  <si>
    <t>San Jose</t>
  </si>
  <si>
    <t>Gilroy</t>
  </si>
  <si>
    <t>Merced</t>
  </si>
  <si>
    <t>Fresno</t>
  </si>
  <si>
    <t>Visalia</t>
  </si>
  <si>
    <t>Bakersfield</t>
  </si>
  <si>
    <t>Palmdale</t>
  </si>
  <si>
    <t>San Fernando Valley</t>
  </si>
  <si>
    <t>Los Angeles Union Station</t>
  </si>
  <si>
    <t>Norwalk</t>
  </si>
  <si>
    <t>Anaheim</t>
  </si>
  <si>
    <t>Total</t>
  </si>
  <si>
    <t>Business / Commute Travel</t>
  </si>
  <si>
    <t>Estimate of Intraregional MTC</t>
  </si>
  <si>
    <t>Estimate of Intraregional SCAG</t>
  </si>
  <si>
    <t>Estimate of Interregional</t>
  </si>
  <si>
    <t>Daily Riders</t>
  </si>
  <si>
    <t>Daily Revenue</t>
  </si>
  <si>
    <t>Recreation / Other Travel</t>
  </si>
  <si>
    <t>Total Travel</t>
  </si>
  <si>
    <t>Daily Passenger Miles</t>
  </si>
  <si>
    <t>Annual Region to Region Results by Mode, Year 2030</t>
  </si>
  <si>
    <t>Riders in millions per year, shown by trip O&amp;D</t>
  </si>
  <si>
    <t>Ridership</t>
  </si>
  <si>
    <t>Mode Share</t>
  </si>
  <si>
    <t>Average Fare (2010$$)</t>
  </si>
  <si>
    <t>HSR Revenue (2010$$)</t>
  </si>
  <si>
    <t xml:space="preserve">    Market</t>
  </si>
  <si>
    <t>HSR  P1</t>
  </si>
  <si>
    <t xml:space="preserve">Air </t>
  </si>
  <si>
    <t>Conv. Rail</t>
  </si>
  <si>
    <t xml:space="preserve">HSR </t>
  </si>
  <si>
    <t>Auto</t>
  </si>
  <si>
    <t>HSR</t>
  </si>
  <si>
    <t>Air</t>
  </si>
  <si>
    <t>LA basin - Sacramento</t>
  </si>
  <si>
    <t>LA basin - San Diego</t>
  </si>
  <si>
    <t>-</t>
  </si>
  <si>
    <t>LA  basin- Bay Area</t>
  </si>
  <si>
    <t>Sacramento - Bay Area</t>
  </si>
  <si>
    <t>San Diego- Sacramento</t>
  </si>
  <si>
    <t>San Diego- Bay Area</t>
  </si>
  <si>
    <t>Bay Area - San Joaquin Valley</t>
  </si>
  <si>
    <t>San Joaquin Valley - LA basin</t>
  </si>
  <si>
    <t>Sacramento - San Joaquin Valley</t>
  </si>
  <si>
    <t>San Diego - San Joaquin Valley</t>
  </si>
  <si>
    <t>within Bay Area Peninsula*</t>
  </si>
  <si>
    <t>within North LA basin*</t>
  </si>
  <si>
    <t>within East LA basin</t>
  </si>
  <si>
    <t>na</t>
  </si>
  <si>
    <t>within South LA basin*</t>
  </si>
  <si>
    <t>North LA - South LA*</t>
  </si>
  <si>
    <t>North LA - East LA</t>
  </si>
  <si>
    <t>South LA to East LA</t>
  </si>
  <si>
    <t>within San Diego region</t>
  </si>
  <si>
    <t>within San Joaquin Valley</t>
  </si>
  <si>
    <t xml:space="preserve">Other </t>
  </si>
  <si>
    <t>within entire LA basin</t>
  </si>
  <si>
    <t>within entire MTC</t>
  </si>
  <si>
    <t>within other regions</t>
  </si>
  <si>
    <t>Total between regions</t>
  </si>
  <si>
    <t>NOTE:  Conventional rail includes Metrolink and Surfliner within the LA Basin, and BART, Caltrain, ACE and Capitol Corridor within the Bay Area.</t>
  </si>
  <si>
    <r>
      <t>Auto Operating Cost</t>
    </r>
    <r>
      <rPr>
        <sz val="8"/>
        <rFont val="Arial"/>
        <family val="2"/>
      </rPr>
      <t xml:space="preserve"> = 25 cents per mile </t>
    </r>
    <r>
      <rPr>
        <b/>
        <sz val="8"/>
        <rFont val="Arial"/>
        <family val="2"/>
      </rPr>
      <t>per person</t>
    </r>
    <r>
      <rPr>
        <sz val="8"/>
        <rFont val="Arial"/>
        <family val="2"/>
      </rPr>
      <t xml:space="preserve"> (2005$$)</t>
    </r>
  </si>
  <si>
    <t>Consumer price change 2005-2008</t>
  </si>
  <si>
    <t xml:space="preserve"> http://www.dir.ca.gov/dlsr/CPI/EntireCCPI.PDF; all urban consumers</t>
  </si>
  <si>
    <t>Consumer price change 2005-2010</t>
  </si>
  <si>
    <t xml:space="preserve"> http://www.dir.ca.gov/dlsr/CPI/EntireCCPI.PDF; all urban consumers (August 2010 Value Used)</t>
  </si>
  <si>
    <t>Disclaimer</t>
  </si>
  <si>
    <t>The information and results presented in this workbook are estimates and projections that involve subjective judgments, and may differ materially from the actual future ridership and revenue. This workbook is not intended nor shall it be construed to constitute a guarantee, promise or representation of any particular outcome(s) or result(s). Further, the material presented in this workbook is provided for purposes of comparing potential minimum operating segments of the proposed California High Speed Rail project.</t>
  </si>
  <si>
    <t>Annual Region to Region Trips by Mode by Trip Purpose</t>
  </si>
  <si>
    <t>Air Trips</t>
  </si>
  <si>
    <t>Conventional Rail Trips</t>
  </si>
  <si>
    <t>High Speed Rail Trips</t>
  </si>
  <si>
    <t>Auto Trips</t>
  </si>
  <si>
    <t>Annual Total Trips</t>
  </si>
  <si>
    <t>HSR Share</t>
  </si>
  <si>
    <t>Origin Region</t>
  </si>
  <si>
    <t>Destination Region</t>
  </si>
  <si>
    <t>Business/ Commute</t>
  </si>
  <si>
    <t>Recreation/ Other</t>
  </si>
  <si>
    <t>AMBAG</t>
  </si>
  <si>
    <t>Central Coast</t>
  </si>
  <si>
    <t>Far North</t>
  </si>
  <si>
    <t>Fresno/Madera</t>
  </si>
  <si>
    <t>Kern</t>
  </si>
  <si>
    <t>South SJ Valley</t>
  </si>
  <si>
    <t>SACOG</t>
  </si>
  <si>
    <t>SANDAG</t>
  </si>
  <si>
    <t xml:space="preserve">       -</t>
  </si>
  <si>
    <t>San Joaquin</t>
  </si>
  <si>
    <t>Stanislaus</t>
  </si>
  <si>
    <t>W. Sierra Nevada</t>
  </si>
  <si>
    <t>MTC</t>
  </si>
  <si>
    <t>SCAG_North</t>
  </si>
  <si>
    <t>SCAG_South</t>
  </si>
  <si>
    <t>Interregional Total</t>
  </si>
  <si>
    <t>Intraregional Total</t>
  </si>
  <si>
    <t>Total Trips</t>
  </si>
  <si>
    <t>Source of Annual Interregional HSR Trips by Region Pair, Mode and Trip Purpose</t>
  </si>
  <si>
    <t>Year 2030</t>
  </si>
  <si>
    <t>Annual HSR Trips</t>
  </si>
  <si>
    <t>% Diverted from Each Mode - Business and Commute</t>
  </si>
  <si>
    <t>% Diverted from Each Mode - Recreation Other</t>
  </si>
  <si>
    <t>Induced</t>
  </si>
  <si>
    <t>SCAG</t>
  </si>
  <si>
    <t>SJV</t>
  </si>
  <si>
    <t>CC/AMBAG</t>
  </si>
  <si>
    <t>OTHER</t>
  </si>
  <si>
    <t>TOTAL</t>
  </si>
  <si>
    <t>Percent of Total Statewide Interregional HSR Trips that are Induced</t>
  </si>
  <si>
    <t>10-014b – Phase 1 with Updated Conventional Rail Operation Plans and Auto Costs</t>
  </si>
  <si>
    <t>Shaded Areas are MTC and SCAG Station-to-Station Movements</t>
  </si>
  <si>
    <t>Daily</t>
  </si>
  <si>
    <t>Percent</t>
  </si>
  <si>
    <t>Annual (Millions)</t>
  </si>
  <si>
    <t>Annual. Factor</t>
  </si>
  <si>
    <t>Column Total</t>
  </si>
  <si>
    <t>Row Total</t>
  </si>
  <si>
    <t>Total to/from each station</t>
  </si>
  <si>
    <t>Percent to/from each station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</si>
</sst>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_(* #,##0_);_(* \(#,##0\);_(* &quot;-&quot;??_);_(@_)"/>
    <numFmt numFmtId="168" formatCode="_(* #,##0%_);_(* \(#,##0\);_(* &quot;-&quot;??_);_(@_)"/>
  </numFmts>
  <fonts count="59">
    <font>
      <sz val="11"/>
      <color theme="1"/>
      <name val="Calibri"/>
      <family val="2"/>
    </font>
    <font>
      <sz val="11"/>
      <color indexed="8"/>
      <name val="Calibri"/>
      <family val="2"/>
    </font>
    <font>
      <b/>
      <sz val="11"/>
      <color indexed="8"/>
      <name val="Calibri"/>
      <family val="2"/>
    </font>
    <font>
      <b/>
      <sz val="14"/>
      <color indexed="8"/>
      <name val="Calibri"/>
      <family val="2"/>
    </font>
    <font>
      <b/>
      <sz val="10"/>
      <color indexed="10"/>
      <name val="Arial"/>
      <family val="2"/>
    </font>
    <font>
      <b/>
      <sz val="12"/>
      <name val="Arial"/>
      <family val="2"/>
    </font>
    <font>
      <b/>
      <sz val="8"/>
      <name val="Arial"/>
      <family val="2"/>
    </font>
    <font>
      <sz val="8"/>
      <name val="Arial"/>
      <family val="2"/>
    </font>
    <font>
      <b/>
      <sz val="8"/>
      <color indexed="54"/>
      <name val="Arial"/>
      <family val="2"/>
    </font>
    <font>
      <sz val="10"/>
      <name val="Arial"/>
      <family val="2"/>
    </font>
    <font>
      <sz val="8"/>
      <color indexed="54"/>
      <name val="Arial"/>
      <family val="2"/>
    </font>
    <font>
      <sz val="9"/>
      <name val="Arial"/>
      <family val="2"/>
    </font>
    <font>
      <b/>
      <sz val="9"/>
      <name val="Arial"/>
      <family val="2"/>
    </font>
    <font>
      <b/>
      <sz val="9"/>
      <color indexed="54"/>
      <name val="Arial"/>
      <family val="2"/>
    </font>
    <font>
      <b/>
      <sz val="11"/>
      <name val="Arial"/>
      <family val="2"/>
    </font>
    <font>
      <b/>
      <sz val="8"/>
      <name val="Tahoma"/>
      <family val="2"/>
    </font>
    <font>
      <sz val="8"/>
      <name val="Tahoma"/>
      <family val="2"/>
    </font>
    <font>
      <sz val="10"/>
      <color indexed="10"/>
      <name val="Arial"/>
      <family val="2"/>
    </font>
    <font>
      <b/>
      <i/>
      <sz val="8"/>
      <name val="Arial"/>
      <family val="2"/>
    </font>
    <font>
      <b/>
      <i/>
      <sz val="10"/>
      <name val="Arial"/>
      <family val="2"/>
    </font>
    <font>
      <b/>
      <sz val="10"/>
      <name val="Arial"/>
      <family val="2"/>
    </font>
    <font>
      <b/>
      <sz val="16"/>
      <color indexed="8"/>
      <name val="Calibri"/>
      <family val="2"/>
    </font>
    <font>
      <b/>
      <sz val="14"/>
      <color indexed="10"/>
      <name val="Arial"/>
      <family val="2"/>
    </font>
    <font>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6"/>
      <color theme="1"/>
      <name val="Calibri"/>
      <family val="2"/>
    </font>
    <font>
      <sz val="14"/>
      <color theme="1"/>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6" tint="-0.24997000396251678"/>
        <bgColor indexed="64"/>
      </patternFill>
    </fill>
    <fill>
      <patternFill patternType="solid">
        <fgColor theme="3" tint="0.39998000860214233"/>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theme="1" tint="0.49998000264167786"/>
        <bgColor indexed="64"/>
      </patternFill>
    </fill>
    <fill>
      <patternFill patternType="solid">
        <fgColor theme="1"/>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right/>
      <top style="double"/>
      <bottom style="thin"/>
    </border>
    <border>
      <left/>
      <right style="thin"/>
      <top style="double"/>
      <bottom style="thin"/>
    </border>
    <border>
      <left/>
      <right style="double"/>
      <top style="double"/>
      <bottom style="thin"/>
    </border>
    <border>
      <left style="double"/>
      <right style="thin"/>
      <top/>
      <bottom/>
    </border>
    <border>
      <left/>
      <right style="double"/>
      <top/>
      <bottom/>
    </border>
    <border>
      <left style="double"/>
      <right style="thin"/>
      <top/>
      <bottom style="thin"/>
    </border>
    <border>
      <left/>
      <right style="double"/>
      <top/>
      <bottom style="thin"/>
    </border>
    <border>
      <left style="double"/>
      <right style="thin"/>
      <top/>
      <bottom style="double"/>
    </border>
    <border>
      <left/>
      <right/>
      <top/>
      <bottom style="double"/>
    </border>
    <border>
      <left/>
      <right style="thin"/>
      <top/>
      <bottom style="double"/>
    </border>
    <border>
      <left/>
      <right style="double"/>
      <top/>
      <bottom style="double"/>
    </border>
    <border>
      <left/>
      <right/>
      <top style="thin"/>
      <bottom style="double"/>
    </border>
    <border>
      <left/>
      <right/>
      <top style="double"/>
      <bottom/>
    </border>
    <border>
      <left style="double"/>
      <right style="thin"/>
      <top style="double"/>
      <bottom style="thin"/>
    </border>
    <border>
      <left/>
      <right/>
      <top/>
      <bottom style="medium"/>
    </border>
    <border>
      <left style="thin"/>
      <right/>
      <top/>
      <bottom/>
    </border>
    <border>
      <left style="medium"/>
      <right/>
      <top/>
      <bottom/>
    </border>
    <border>
      <left style="thin"/>
      <right/>
      <top/>
      <bottom style="thin"/>
    </border>
    <border>
      <left style="medium"/>
      <right/>
      <top style="thin"/>
      <bottom style="double"/>
    </border>
    <border>
      <left/>
      <right style="thin"/>
      <top style="thin"/>
      <bottom style="double"/>
    </border>
    <border>
      <left style="thin"/>
      <right/>
      <top style="thin"/>
      <bottom style="double"/>
    </border>
    <border>
      <left style="thin"/>
      <right style="thin"/>
      <top style="thin"/>
      <bottom style="double"/>
    </border>
    <border>
      <left style="medium"/>
      <right style="thin"/>
      <top style="double"/>
      <bottom style="thin"/>
    </border>
    <border>
      <left style="thin"/>
      <right style="thin"/>
      <top style="double"/>
      <bottom style="thin"/>
    </border>
    <border>
      <left style="thin"/>
      <right/>
      <top style="double"/>
      <bottom style="thin"/>
    </border>
    <border>
      <left style="thin"/>
      <right style="medium"/>
      <top style="double"/>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double"/>
    </border>
    <border>
      <left style="thin"/>
      <right style="thin"/>
      <top style="thin"/>
      <bottom/>
    </border>
    <border>
      <left style="thin"/>
      <right style="medium"/>
      <top style="thin"/>
      <bottom style="double"/>
    </border>
    <border>
      <left style="medium"/>
      <right style="thin"/>
      <top style="thin"/>
      <bottom/>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double">
        <color indexed="10"/>
      </left>
      <right/>
      <top style="double">
        <color indexed="10"/>
      </top>
      <bottom/>
    </border>
    <border>
      <left/>
      <right/>
      <top style="double">
        <color indexed="10"/>
      </top>
      <bottom/>
    </border>
    <border>
      <left/>
      <right style="double">
        <color indexed="10"/>
      </right>
      <top style="double">
        <color indexed="10"/>
      </top>
      <bottom/>
    </border>
    <border>
      <left/>
      <right/>
      <top style="medium"/>
      <bottom/>
    </border>
    <border>
      <left/>
      <right/>
      <top style="thin"/>
      <bottom/>
    </border>
    <border>
      <left/>
      <right style="thin"/>
      <top style="medium"/>
      <bottom/>
    </border>
    <border>
      <left/>
      <right/>
      <top style="thin"/>
      <bottom style="thin"/>
    </border>
    <border>
      <left/>
      <right style="thin"/>
      <top style="thin"/>
      <bottom style="thin"/>
    </border>
    <border>
      <left/>
      <right style="thin">
        <color indexed="55"/>
      </right>
      <top style="thin"/>
      <bottom style="thin"/>
    </border>
    <border>
      <left style="thin">
        <color indexed="55"/>
      </left>
      <right style="thin">
        <color indexed="55"/>
      </right>
      <top style="thin"/>
      <bottom style="thin"/>
    </border>
    <border>
      <left style="thin">
        <color indexed="55"/>
      </left>
      <right style="thin"/>
      <top style="thin"/>
      <bottom style="thin"/>
    </border>
    <border>
      <left style="thin"/>
      <right style="thin">
        <color indexed="55"/>
      </right>
      <top style="thin"/>
      <bottom style="thin"/>
    </border>
    <border>
      <left/>
      <right/>
      <top style="thin"/>
      <bottom style="thin">
        <color indexed="55"/>
      </bottom>
    </border>
    <border>
      <left style="thin"/>
      <right/>
      <top style="thin"/>
      <bottom/>
    </border>
    <border>
      <left/>
      <right style="thin"/>
      <top style="thin"/>
      <bottom/>
    </border>
    <border>
      <left/>
      <right/>
      <top style="thin">
        <color indexed="55"/>
      </top>
      <bottom style="thin">
        <color indexed="55"/>
      </bottom>
    </border>
    <border>
      <left/>
      <right/>
      <top style="thin">
        <color indexed="55"/>
      </top>
      <bottom style="thin"/>
    </border>
    <border>
      <left/>
      <right style="thin"/>
      <top style="thin"/>
      <bottom style="thin">
        <color indexed="55"/>
      </bottom>
    </border>
    <border>
      <left/>
      <right style="thin"/>
      <top style="thin">
        <color indexed="55"/>
      </top>
      <bottom style="thin">
        <color indexed="55"/>
      </bottom>
    </border>
    <border>
      <left/>
      <right style="thin"/>
      <top style="thin">
        <color indexed="55"/>
      </top>
      <bottom style="thin"/>
    </border>
    <border>
      <left style="thin"/>
      <right style="thin">
        <color indexed="55"/>
      </right>
      <top/>
      <bottom style="thin"/>
    </border>
    <border>
      <left/>
      <right/>
      <top/>
      <bottom style="double">
        <color indexed="10"/>
      </bottom>
    </border>
    <border>
      <left/>
      <right style="double">
        <color indexed="10"/>
      </right>
      <top/>
      <bottom/>
    </border>
    <border>
      <left/>
      <right style="double">
        <color rgb="FFFF0000"/>
      </right>
      <top style="double">
        <color indexed="10"/>
      </top>
      <bottom/>
    </border>
    <border>
      <left/>
      <right/>
      <top style="double"/>
      <bottom style="double"/>
    </border>
    <border>
      <left style="double">
        <color rgb="FFFF0000"/>
      </left>
      <right/>
      <top style="double">
        <color rgb="FFFF0000"/>
      </top>
      <bottom/>
    </border>
    <border>
      <left/>
      <right/>
      <top style="double">
        <color rgb="FFFF0000"/>
      </top>
      <bottom/>
    </border>
    <border>
      <left/>
      <right style="double">
        <color rgb="FFFF0000"/>
      </right>
      <top style="double">
        <color rgb="FFFF0000"/>
      </top>
      <bottom/>
    </border>
    <border>
      <left style="double">
        <color rgb="FFFF0000"/>
      </left>
      <right/>
      <top/>
      <bottom style="double">
        <color rgb="FFFF0000"/>
      </bottom>
    </border>
    <border>
      <left/>
      <right/>
      <top/>
      <bottom style="double">
        <color rgb="FFFF0000"/>
      </bottom>
    </border>
    <border>
      <left/>
      <right style="double">
        <color rgb="FFFF0000"/>
      </right>
      <top/>
      <bottom style="double">
        <color rgb="FFFF0000"/>
      </bottom>
    </border>
    <border>
      <left style="double">
        <color indexed="10"/>
      </left>
      <right/>
      <top/>
      <bottom style="double">
        <color indexed="10"/>
      </bottom>
    </border>
    <border>
      <left/>
      <right style="double">
        <color indexed="10"/>
      </right>
      <top/>
      <bottom style="double">
        <color indexed="10"/>
      </bottom>
    </border>
    <border>
      <left style="thin"/>
      <right style="thin"/>
      <top style="medium"/>
      <bottom/>
    </border>
    <border>
      <left style="thin"/>
      <right style="thin"/>
      <top/>
      <bottom style="thin"/>
    </border>
    <border>
      <left style="thin"/>
      <right style="medium"/>
      <top style="medium"/>
      <bottom/>
    </border>
    <border>
      <left style="thin"/>
      <right style="medium"/>
      <top/>
      <bottom/>
    </border>
    <border>
      <left style="thin"/>
      <right style="medium"/>
      <top/>
      <bottom style="double"/>
    </border>
    <border>
      <left/>
      <right style="double">
        <color rgb="FFFF0000"/>
      </right>
      <top/>
      <bottom style="double">
        <color indexed="10"/>
      </bottom>
    </border>
    <border>
      <left style="double">
        <color rgb="FFFF0000"/>
      </left>
      <right/>
      <top/>
      <bottom style="double">
        <color indexed="10"/>
      </bottom>
    </border>
    <border>
      <left/>
      <right/>
      <top style="medium"/>
      <bottom style="thin"/>
    </border>
    <border>
      <left style="thin"/>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48">
    <xf numFmtId="0" fontId="0" fillId="0" borderId="0" xfId="0" applyFont="1" applyAlignment="1">
      <alignment/>
    </xf>
    <xf numFmtId="3" fontId="0" fillId="0" borderId="0" xfId="0" applyNumberFormat="1" applyAlignment="1">
      <alignment/>
    </xf>
    <xf numFmtId="2" fontId="53" fillId="0" borderId="0" xfId="0" applyNumberFormat="1" applyFont="1" applyFill="1" applyBorder="1" applyAlignment="1">
      <alignment/>
    </xf>
    <xf numFmtId="3" fontId="0" fillId="0" borderId="10" xfId="0" applyNumberFormat="1" applyBorder="1" applyAlignment="1">
      <alignment/>
    </xf>
    <xf numFmtId="3" fontId="0" fillId="0" borderId="11" xfId="0" applyNumberFormat="1" applyBorder="1" applyAlignment="1">
      <alignment/>
    </xf>
    <xf numFmtId="3" fontId="0" fillId="33" borderId="10" xfId="0" applyNumberFormat="1" applyFill="1" applyBorder="1" applyAlignment="1">
      <alignment/>
    </xf>
    <xf numFmtId="3" fontId="0" fillId="33" borderId="11" xfId="0" applyNumberFormat="1" applyFill="1" applyBorder="1" applyAlignment="1">
      <alignment/>
    </xf>
    <xf numFmtId="3" fontId="0" fillId="33" borderId="12" xfId="0" applyNumberFormat="1" applyFill="1" applyBorder="1" applyAlignment="1">
      <alignment/>
    </xf>
    <xf numFmtId="3" fontId="0" fillId="33" borderId="0" xfId="0" applyNumberFormat="1" applyFill="1" applyBorder="1" applyAlignment="1">
      <alignment/>
    </xf>
    <xf numFmtId="3" fontId="0" fillId="0" borderId="0" xfId="0" applyNumberFormat="1" applyBorder="1" applyAlignment="1">
      <alignment/>
    </xf>
    <xf numFmtId="9" fontId="0" fillId="0" borderId="0" xfId="57" applyFont="1" applyAlignment="1">
      <alignment/>
    </xf>
    <xf numFmtId="9" fontId="0" fillId="0" borderId="11" xfId="57" applyFont="1" applyBorder="1" applyAlignment="1">
      <alignment/>
    </xf>
    <xf numFmtId="0" fontId="53" fillId="0" borderId="13" xfId="0" applyFont="1" applyBorder="1" applyAlignment="1">
      <alignment horizontal="right" wrapText="1"/>
    </xf>
    <xf numFmtId="2" fontId="53" fillId="0" borderId="13" xfId="0" applyNumberFormat="1" applyFont="1" applyBorder="1" applyAlignment="1">
      <alignment horizontal="right" wrapText="1"/>
    </xf>
    <xf numFmtId="2" fontId="53" fillId="0" borderId="14" xfId="0" applyNumberFormat="1" applyFont="1" applyBorder="1" applyAlignment="1">
      <alignment horizontal="right" wrapText="1"/>
    </xf>
    <xf numFmtId="2" fontId="53" fillId="0" borderId="15" xfId="0" applyNumberFormat="1" applyFont="1" applyFill="1" applyBorder="1" applyAlignment="1">
      <alignment horizontal="right" wrapText="1"/>
    </xf>
    <xf numFmtId="2" fontId="53" fillId="0" borderId="16" xfId="0" applyNumberFormat="1" applyFont="1" applyBorder="1" applyAlignment="1">
      <alignment/>
    </xf>
    <xf numFmtId="3" fontId="0" fillId="0" borderId="17" xfId="0" applyNumberFormat="1" applyBorder="1" applyAlignment="1">
      <alignment/>
    </xf>
    <xf numFmtId="0" fontId="53" fillId="0" borderId="16" xfId="0" applyFont="1" applyBorder="1" applyAlignment="1">
      <alignment/>
    </xf>
    <xf numFmtId="2" fontId="53" fillId="0" borderId="18" xfId="0" applyNumberFormat="1" applyFont="1" applyBorder="1" applyAlignment="1">
      <alignment/>
    </xf>
    <xf numFmtId="3" fontId="0" fillId="0" borderId="19" xfId="0" applyNumberFormat="1" applyBorder="1" applyAlignment="1">
      <alignment/>
    </xf>
    <xf numFmtId="2" fontId="53" fillId="0" borderId="20" xfId="0" applyNumberFormat="1" applyFont="1" applyFill="1" applyBorder="1" applyAlignment="1">
      <alignment/>
    </xf>
    <xf numFmtId="3" fontId="0" fillId="0" borderId="21" xfId="0" applyNumberFormat="1" applyBorder="1" applyAlignment="1">
      <alignment/>
    </xf>
    <xf numFmtId="3" fontId="0" fillId="0" borderId="22" xfId="0" applyNumberFormat="1" applyBorder="1" applyAlignment="1">
      <alignment/>
    </xf>
    <xf numFmtId="3" fontId="0" fillId="0" borderId="23" xfId="0" applyNumberFormat="1" applyBorder="1" applyAlignment="1">
      <alignment/>
    </xf>
    <xf numFmtId="3" fontId="0" fillId="0" borderId="24" xfId="0" applyNumberFormat="1" applyBorder="1" applyAlignment="1">
      <alignment/>
    </xf>
    <xf numFmtId="9" fontId="0" fillId="0" borderId="24" xfId="57" applyFont="1" applyBorder="1" applyAlignment="1">
      <alignment/>
    </xf>
    <xf numFmtId="0" fontId="0" fillId="0" borderId="25" xfId="0" applyBorder="1" applyAlignment="1">
      <alignment/>
    </xf>
    <xf numFmtId="2" fontId="53" fillId="0" borderId="24" xfId="0" applyNumberFormat="1" applyFont="1" applyFill="1" applyBorder="1" applyAlignment="1">
      <alignment/>
    </xf>
    <xf numFmtId="0" fontId="55" fillId="34" borderId="26" xfId="0" applyFont="1" applyFill="1" applyBorder="1" applyAlignment="1">
      <alignment horizontal="center" vertical="center"/>
    </xf>
    <xf numFmtId="0" fontId="55" fillId="35" borderId="26" xfId="0" applyFont="1" applyFill="1" applyBorder="1" applyAlignment="1">
      <alignment horizontal="center" vertical="center"/>
    </xf>
    <xf numFmtId="0" fontId="55" fillId="21" borderId="26" xfId="0" applyFont="1" applyFill="1" applyBorder="1" applyAlignment="1">
      <alignment horizontal="center" vertical="center"/>
    </xf>
    <xf numFmtId="0" fontId="5" fillId="0" borderId="0" xfId="0" applyFont="1" applyAlignment="1">
      <alignment/>
    </xf>
    <xf numFmtId="0" fontId="6" fillId="0" borderId="27" xfId="0" applyFont="1" applyBorder="1" applyAlignment="1">
      <alignment/>
    </xf>
    <xf numFmtId="0" fontId="6" fillId="0" borderId="0"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6" fillId="0" borderId="30" xfId="0" applyFont="1" applyBorder="1" applyAlignment="1">
      <alignment horizontal="center"/>
    </xf>
    <xf numFmtId="0" fontId="7" fillId="0" borderId="31" xfId="0" applyFont="1" applyBorder="1" applyAlignment="1">
      <alignment wrapText="1"/>
    </xf>
    <xf numFmtId="0" fontId="6" fillId="0" borderId="32" xfId="0" applyFont="1" applyBorder="1" applyAlignment="1">
      <alignment horizontal="center" wrapText="1"/>
    </xf>
    <xf numFmtId="0" fontId="8" fillId="36" borderId="33" xfId="0" applyFont="1" applyFill="1" applyBorder="1" applyAlignment="1">
      <alignment horizontal="center" wrapText="1"/>
    </xf>
    <xf numFmtId="0" fontId="6" fillId="0" borderId="34" xfId="0" applyFont="1" applyBorder="1" applyAlignment="1">
      <alignment horizontal="center" wrapText="1"/>
    </xf>
    <xf numFmtId="0" fontId="6" fillId="37" borderId="34" xfId="0" applyFont="1" applyFill="1" applyBorder="1" applyAlignment="1">
      <alignment horizontal="center" wrapText="1"/>
    </xf>
    <xf numFmtId="0" fontId="6" fillId="36" borderId="34" xfId="0" applyFont="1" applyFill="1" applyBorder="1" applyAlignment="1">
      <alignment horizontal="center" wrapText="1"/>
    </xf>
    <xf numFmtId="0" fontId="6" fillId="38" borderId="34" xfId="0" applyFont="1" applyFill="1" applyBorder="1" applyAlignment="1">
      <alignment horizontal="center" wrapText="1"/>
    </xf>
    <xf numFmtId="0" fontId="6" fillId="39" borderId="33" xfId="0" applyFont="1" applyFill="1" applyBorder="1" applyAlignment="1">
      <alignment horizontal="center" wrapText="1"/>
    </xf>
    <xf numFmtId="0" fontId="6" fillId="0" borderId="34" xfId="0" applyFont="1" applyFill="1" applyBorder="1" applyAlignment="1">
      <alignment horizontal="center" wrapText="1"/>
    </xf>
    <xf numFmtId="0" fontId="7" fillId="0" borderId="35" xfId="0" applyFont="1" applyBorder="1" applyAlignment="1">
      <alignment/>
    </xf>
    <xf numFmtId="0" fontId="7" fillId="0" borderId="36" xfId="0" applyFont="1" applyBorder="1" applyAlignment="1">
      <alignment horizontal="left" indent="1"/>
    </xf>
    <xf numFmtId="164" fontId="10" fillId="36" borderId="37" xfId="44" applyNumberFormat="1" applyFont="1" applyFill="1" applyBorder="1" applyAlignment="1">
      <alignment horizontal="right" vertical="center" indent="1"/>
    </xf>
    <xf numFmtId="164" fontId="7" fillId="0" borderId="36" xfId="44" applyNumberFormat="1" applyFont="1" applyFill="1" applyBorder="1" applyAlignment="1">
      <alignment horizontal="right" vertical="center" indent="1"/>
    </xf>
    <xf numFmtId="164" fontId="7" fillId="37" borderId="36" xfId="44" applyNumberFormat="1" applyFont="1" applyFill="1" applyBorder="1" applyAlignment="1">
      <alignment horizontal="right" vertical="center" indent="1"/>
    </xf>
    <xf numFmtId="164" fontId="7" fillId="36" borderId="36" xfId="44" applyNumberFormat="1" applyFont="1" applyFill="1" applyBorder="1" applyAlignment="1">
      <alignment horizontal="right" vertical="center" indent="1"/>
    </xf>
    <xf numFmtId="3" fontId="7" fillId="38" borderId="36" xfId="44" applyNumberFormat="1" applyFont="1" applyFill="1" applyBorder="1" applyAlignment="1">
      <alignment horizontal="right" vertical="center" indent="1"/>
    </xf>
    <xf numFmtId="3" fontId="7" fillId="39" borderId="37" xfId="0" applyNumberFormat="1" applyFont="1" applyFill="1" applyBorder="1" applyAlignment="1">
      <alignment horizontal="right" vertical="center" indent="1"/>
    </xf>
    <xf numFmtId="9" fontId="7" fillId="36" borderId="36" xfId="57" applyNumberFormat="1" applyFont="1" applyFill="1" applyBorder="1" applyAlignment="1">
      <alignment horizontal="right"/>
    </xf>
    <xf numFmtId="9" fontId="7" fillId="0" borderId="36" xfId="57" applyNumberFormat="1" applyFont="1" applyBorder="1" applyAlignment="1">
      <alignment horizontal="right"/>
    </xf>
    <xf numFmtId="9" fontId="7" fillId="38" borderId="36" xfId="57" applyNumberFormat="1" applyFont="1" applyFill="1" applyBorder="1" applyAlignment="1">
      <alignment horizontal="right"/>
    </xf>
    <xf numFmtId="165" fontId="7" fillId="36" borderId="36" xfId="44" applyNumberFormat="1" applyFont="1" applyFill="1" applyBorder="1" applyAlignment="1">
      <alignment horizontal="center"/>
    </xf>
    <xf numFmtId="5" fontId="7" fillId="0" borderId="36" xfId="44" applyNumberFormat="1" applyFont="1" applyBorder="1" applyAlignment="1">
      <alignment horizontal="center"/>
    </xf>
    <xf numFmtId="165" fontId="7" fillId="36" borderId="38" xfId="44" applyNumberFormat="1" applyFont="1" applyFill="1" applyBorder="1" applyAlignment="1">
      <alignment horizontal="right" vertical="center" indent="1"/>
    </xf>
    <xf numFmtId="0" fontId="7" fillId="0" borderId="39" xfId="0" applyFont="1" applyBorder="1" applyAlignment="1">
      <alignment/>
    </xf>
    <xf numFmtId="0" fontId="7" fillId="0" borderId="40" xfId="0" applyFont="1" applyBorder="1" applyAlignment="1">
      <alignment horizontal="left" indent="1"/>
    </xf>
    <xf numFmtId="164" fontId="10" fillId="36" borderId="41" xfId="44" applyNumberFormat="1" applyFont="1" applyFill="1" applyBorder="1" applyAlignment="1">
      <alignment horizontal="right" vertical="center" indent="1"/>
    </xf>
    <xf numFmtId="164" fontId="7" fillId="0" borderId="40" xfId="44" applyNumberFormat="1" applyFont="1" applyFill="1" applyBorder="1" applyAlignment="1">
      <alignment horizontal="right" vertical="center" indent="1"/>
    </xf>
    <xf numFmtId="164" fontId="7" fillId="37" borderId="40" xfId="44" applyNumberFormat="1" applyFont="1" applyFill="1" applyBorder="1" applyAlignment="1">
      <alignment horizontal="right" vertical="center" indent="1"/>
    </xf>
    <xf numFmtId="164" fontId="7" fillId="36" borderId="40" xfId="44" applyNumberFormat="1" applyFont="1" applyFill="1" applyBorder="1" applyAlignment="1">
      <alignment horizontal="right" vertical="center" indent="1"/>
    </xf>
    <xf numFmtId="3" fontId="7" fillId="38" borderId="40" xfId="44" applyNumberFormat="1" applyFont="1" applyFill="1" applyBorder="1" applyAlignment="1">
      <alignment horizontal="right" vertical="center" indent="1"/>
    </xf>
    <xf numFmtId="3" fontId="7" fillId="39" borderId="41" xfId="0" applyNumberFormat="1" applyFont="1" applyFill="1" applyBorder="1" applyAlignment="1">
      <alignment horizontal="right" vertical="center" indent="1"/>
    </xf>
    <xf numFmtId="9" fontId="7" fillId="36" borderId="40" xfId="57" applyNumberFormat="1" applyFont="1" applyFill="1" applyBorder="1" applyAlignment="1">
      <alignment horizontal="right"/>
    </xf>
    <xf numFmtId="9" fontId="7" fillId="0" borderId="40" xfId="57" applyNumberFormat="1" applyFont="1" applyBorder="1" applyAlignment="1">
      <alignment horizontal="right"/>
    </xf>
    <xf numFmtId="9" fontId="7" fillId="38" borderId="40" xfId="57" applyNumberFormat="1" applyFont="1" applyFill="1" applyBorder="1" applyAlignment="1">
      <alignment horizontal="right"/>
    </xf>
    <xf numFmtId="165" fontId="7" fillId="36" borderId="40" xfId="44" applyNumberFormat="1" applyFont="1" applyFill="1" applyBorder="1" applyAlignment="1">
      <alignment horizontal="center"/>
    </xf>
    <xf numFmtId="5" fontId="7" fillId="0" borderId="40" xfId="44" applyNumberFormat="1" applyFont="1" applyBorder="1" applyAlignment="1">
      <alignment horizontal="center"/>
    </xf>
    <xf numFmtId="165" fontId="7" fillId="36" borderId="42" xfId="44" applyNumberFormat="1" applyFont="1" applyFill="1" applyBorder="1" applyAlignment="1">
      <alignment horizontal="right" vertical="center" indent="1"/>
    </xf>
    <xf numFmtId="166" fontId="7" fillId="36" borderId="40" xfId="57" applyNumberFormat="1" applyFont="1" applyFill="1" applyBorder="1" applyAlignment="1">
      <alignment horizontal="right"/>
    </xf>
    <xf numFmtId="166" fontId="7" fillId="0" borderId="40" xfId="57" applyNumberFormat="1" applyFont="1" applyBorder="1" applyAlignment="1">
      <alignment horizontal="right"/>
    </xf>
    <xf numFmtId="0" fontId="11" fillId="0" borderId="43" xfId="0" applyFont="1" applyBorder="1" applyAlignment="1">
      <alignment/>
    </xf>
    <xf numFmtId="0" fontId="12" fillId="0" borderId="34" xfId="0" applyFont="1" applyFill="1" applyBorder="1" applyAlignment="1">
      <alignment horizontal="center"/>
    </xf>
    <xf numFmtId="164" fontId="13" fillId="36" borderId="33" xfId="44" applyNumberFormat="1" applyFont="1" applyFill="1" applyBorder="1" applyAlignment="1">
      <alignment horizontal="right" vertical="center" indent="1"/>
    </xf>
    <xf numFmtId="164" fontId="12" fillId="0" borderId="34" xfId="44" applyNumberFormat="1" applyFont="1" applyFill="1" applyBorder="1" applyAlignment="1">
      <alignment horizontal="right" vertical="center" indent="1"/>
    </xf>
    <xf numFmtId="164" fontId="12" fillId="37" borderId="34" xfId="44" applyNumberFormat="1" applyFont="1" applyFill="1" applyBorder="1" applyAlignment="1">
      <alignment horizontal="right" vertical="center" indent="1"/>
    </xf>
    <xf numFmtId="164" fontId="12" fillId="36" borderId="34" xfId="44" applyNumberFormat="1" applyFont="1" applyFill="1" applyBorder="1" applyAlignment="1">
      <alignment horizontal="right" vertical="center" indent="1"/>
    </xf>
    <xf numFmtId="3" fontId="12" fillId="38" borderId="34" xfId="44" applyNumberFormat="1" applyFont="1" applyFill="1" applyBorder="1" applyAlignment="1">
      <alignment horizontal="right" vertical="center" indent="1"/>
    </xf>
    <xf numFmtId="3" fontId="12" fillId="39" borderId="33" xfId="44" applyNumberFormat="1" applyFont="1" applyFill="1" applyBorder="1" applyAlignment="1">
      <alignment horizontal="left" vertical="center"/>
    </xf>
    <xf numFmtId="9" fontId="12" fillId="36" borderId="34" xfId="57" applyNumberFormat="1" applyFont="1" applyFill="1" applyBorder="1" applyAlignment="1">
      <alignment horizontal="right"/>
    </xf>
    <xf numFmtId="9" fontId="12" fillId="0" borderId="34" xfId="57" applyNumberFormat="1" applyFont="1" applyBorder="1" applyAlignment="1">
      <alignment horizontal="right"/>
    </xf>
    <xf numFmtId="9" fontId="12" fillId="38" borderId="34" xfId="57" applyNumberFormat="1" applyFont="1" applyFill="1" applyBorder="1" applyAlignment="1">
      <alignment horizontal="right"/>
    </xf>
    <xf numFmtId="165" fontId="12" fillId="36" borderId="44" xfId="44" applyNumberFormat="1" applyFont="1" applyFill="1" applyBorder="1" applyAlignment="1">
      <alignment horizontal="center"/>
    </xf>
    <xf numFmtId="166" fontId="12" fillId="0" borderId="34" xfId="44" applyNumberFormat="1" applyFont="1" applyBorder="1" applyAlignment="1">
      <alignment horizontal="center"/>
    </xf>
    <xf numFmtId="165" fontId="12" fillId="36" borderId="45" xfId="44" applyNumberFormat="1" applyFont="1" applyFill="1" applyBorder="1" applyAlignment="1">
      <alignment horizontal="right" indent="1"/>
    </xf>
    <xf numFmtId="0" fontId="7" fillId="0" borderId="40" xfId="0" applyFont="1" applyFill="1" applyBorder="1" applyAlignment="1">
      <alignment horizontal="left" indent="1"/>
    </xf>
    <xf numFmtId="0" fontId="7" fillId="0" borderId="46" xfId="0" applyFont="1" applyBorder="1" applyAlignment="1">
      <alignment/>
    </xf>
    <xf numFmtId="0" fontId="7" fillId="0" borderId="44" xfId="0" applyFont="1" applyFill="1" applyBorder="1" applyAlignment="1">
      <alignment horizontal="left" indent="1"/>
    </xf>
    <xf numFmtId="0" fontId="7" fillId="0" borderId="47" xfId="0" applyFont="1" applyBorder="1" applyAlignment="1">
      <alignment/>
    </xf>
    <xf numFmtId="0" fontId="7" fillId="0" borderId="48" xfId="0" applyFont="1" applyFill="1" applyBorder="1" applyAlignment="1">
      <alignment horizontal="left" indent="1"/>
    </xf>
    <xf numFmtId="164" fontId="10" fillId="36" borderId="49" xfId="44" applyNumberFormat="1" applyFont="1" applyFill="1" applyBorder="1" applyAlignment="1">
      <alignment horizontal="right" vertical="center" indent="1"/>
    </xf>
    <xf numFmtId="164" fontId="7" fillId="0" borderId="48" xfId="44" applyNumberFormat="1" applyFont="1" applyFill="1" applyBorder="1" applyAlignment="1">
      <alignment horizontal="right" vertical="center" indent="1"/>
    </xf>
    <xf numFmtId="164" fontId="7" fillId="37" borderId="48" xfId="44" applyNumberFormat="1" applyFont="1" applyFill="1" applyBorder="1" applyAlignment="1">
      <alignment horizontal="right" vertical="center" indent="1"/>
    </xf>
    <xf numFmtId="164" fontId="7" fillId="36" borderId="48" xfId="44" applyNumberFormat="1" applyFont="1" applyFill="1" applyBorder="1" applyAlignment="1">
      <alignment horizontal="right" vertical="center" indent="1"/>
    </xf>
    <xf numFmtId="3" fontId="7" fillId="38" borderId="48" xfId="44" applyNumberFormat="1" applyFont="1" applyFill="1" applyBorder="1" applyAlignment="1">
      <alignment horizontal="right" vertical="center" indent="1"/>
    </xf>
    <xf numFmtId="3" fontId="7" fillId="39" borderId="49" xfId="0" applyNumberFormat="1" applyFont="1" applyFill="1" applyBorder="1" applyAlignment="1">
      <alignment horizontal="right" vertical="center" indent="1"/>
    </xf>
    <xf numFmtId="9" fontId="7" fillId="36" borderId="48" xfId="57" applyNumberFormat="1" applyFont="1" applyFill="1" applyBorder="1" applyAlignment="1">
      <alignment horizontal="right"/>
    </xf>
    <xf numFmtId="9" fontId="7" fillId="0" borderId="48" xfId="57" applyNumberFormat="1" applyFont="1" applyBorder="1" applyAlignment="1">
      <alignment horizontal="right"/>
    </xf>
    <xf numFmtId="9" fontId="7" fillId="38" borderId="48" xfId="57" applyNumberFormat="1" applyFont="1" applyFill="1" applyBorder="1" applyAlignment="1">
      <alignment horizontal="right"/>
    </xf>
    <xf numFmtId="165" fontId="7" fillId="36" borderId="48" xfId="44" applyNumberFormat="1" applyFont="1" applyFill="1" applyBorder="1" applyAlignment="1">
      <alignment horizontal="center"/>
    </xf>
    <xf numFmtId="5" fontId="7" fillId="0" borderId="48" xfId="44" applyNumberFormat="1" applyFont="1" applyBorder="1" applyAlignment="1">
      <alignment horizontal="center"/>
    </xf>
    <xf numFmtId="165" fontId="7" fillId="36" borderId="50" xfId="44" applyNumberFormat="1" applyFont="1" applyFill="1" applyBorder="1" applyAlignment="1">
      <alignment horizontal="right" vertical="center" indent="1"/>
    </xf>
    <xf numFmtId="0" fontId="7" fillId="0" borderId="0" xfId="0" applyFont="1" applyFill="1" applyBorder="1" applyAlignment="1">
      <alignment/>
    </xf>
    <xf numFmtId="164" fontId="0" fillId="0" borderId="0" xfId="0" applyNumberFormat="1" applyAlignment="1">
      <alignment/>
    </xf>
    <xf numFmtId="0" fontId="6" fillId="0" borderId="0" xfId="0" applyFont="1" applyFill="1" applyAlignment="1">
      <alignment/>
    </xf>
    <xf numFmtId="164" fontId="7" fillId="0" borderId="0" xfId="0" applyNumberFormat="1" applyFont="1" applyAlignment="1">
      <alignment/>
    </xf>
    <xf numFmtId="0" fontId="7" fillId="0" borderId="0" xfId="0" applyFont="1" applyAlignment="1">
      <alignment/>
    </xf>
    <xf numFmtId="0" fontId="14" fillId="0" borderId="0" xfId="0" applyFont="1" applyAlignment="1">
      <alignment/>
    </xf>
    <xf numFmtId="0" fontId="12" fillId="0" borderId="51" xfId="0" applyFont="1" applyBorder="1" applyAlignment="1">
      <alignment horizontal="left" vertical="center" indent="1"/>
    </xf>
    <xf numFmtId="0" fontId="0" fillId="0" borderId="52" xfId="0" applyBorder="1" applyAlignment="1">
      <alignment horizontal="left" vertical="center" indent="1"/>
    </xf>
    <xf numFmtId="0" fontId="0" fillId="0" borderId="53" xfId="0" applyBorder="1" applyAlignment="1">
      <alignment horizontal="left" vertical="center" indent="1"/>
    </xf>
    <xf numFmtId="0" fontId="4" fillId="0" borderId="0" xfId="0" applyFont="1" applyAlignment="1">
      <alignment/>
    </xf>
    <xf numFmtId="0" fontId="7" fillId="0" borderId="54" xfId="0" applyFont="1" applyBorder="1" applyAlignment="1">
      <alignment/>
    </xf>
    <xf numFmtId="2" fontId="6" fillId="0" borderId="11" xfId="0" applyNumberFormat="1" applyFont="1" applyBorder="1" applyAlignment="1">
      <alignment horizontal="center" wrapText="1"/>
    </xf>
    <xf numFmtId="2" fontId="6" fillId="36" borderId="11" xfId="0" applyNumberFormat="1" applyFont="1" applyFill="1" applyBorder="1" applyAlignment="1">
      <alignment horizontal="center" wrapText="1"/>
    </xf>
    <xf numFmtId="167" fontId="7" fillId="0" borderId="0" xfId="42" applyNumberFormat="1" applyFont="1" applyAlignment="1">
      <alignment horizontal="left"/>
    </xf>
    <xf numFmtId="167" fontId="7" fillId="0" borderId="55" xfId="42" applyNumberFormat="1" applyFont="1" applyBorder="1" applyAlignment="1">
      <alignment horizontal="center"/>
    </xf>
    <xf numFmtId="168" fontId="7" fillId="0" borderId="0" xfId="42" applyNumberFormat="1" applyFont="1" applyAlignment="1">
      <alignment horizontal="center"/>
    </xf>
    <xf numFmtId="167" fontId="7" fillId="0" borderId="0" xfId="42" applyNumberFormat="1" applyFont="1" applyBorder="1" applyAlignment="1">
      <alignment horizontal="center"/>
    </xf>
    <xf numFmtId="0" fontId="17" fillId="0" borderId="0" xfId="0" applyFont="1" applyAlignment="1">
      <alignment/>
    </xf>
    <xf numFmtId="167" fontId="7" fillId="0" borderId="27" xfId="42" applyNumberFormat="1" applyFont="1" applyBorder="1" applyAlignment="1">
      <alignment horizontal="left"/>
    </xf>
    <xf numFmtId="167" fontId="7" fillId="0" borderId="27" xfId="42" applyNumberFormat="1" applyFont="1" applyBorder="1" applyAlignment="1">
      <alignment horizontal="center"/>
    </xf>
    <xf numFmtId="0" fontId="0" fillId="0" borderId="27" xfId="0" applyBorder="1" applyAlignment="1">
      <alignment/>
    </xf>
    <xf numFmtId="167" fontId="7" fillId="0" borderId="0" xfId="42" applyNumberFormat="1" applyFont="1" applyBorder="1" applyAlignment="1">
      <alignment horizontal="left"/>
    </xf>
    <xf numFmtId="167" fontId="7" fillId="0" borderId="54" xfId="42" applyNumberFormat="1" applyFont="1" applyBorder="1" applyAlignment="1">
      <alignment horizontal="center"/>
    </xf>
    <xf numFmtId="168" fontId="7" fillId="0" borderId="54" xfId="42" applyNumberFormat="1" applyFont="1" applyBorder="1" applyAlignment="1">
      <alignment horizontal="center"/>
    </xf>
    <xf numFmtId="0" fontId="0" fillId="0" borderId="0" xfId="0" applyBorder="1" applyAlignment="1">
      <alignment/>
    </xf>
    <xf numFmtId="168" fontId="7" fillId="0" borderId="0" xfId="42" applyNumberFormat="1" applyFont="1" applyBorder="1" applyAlignment="1">
      <alignment horizontal="center"/>
    </xf>
    <xf numFmtId="167" fontId="18" fillId="0" borderId="0" xfId="42" applyNumberFormat="1" applyFont="1" applyAlignment="1">
      <alignment horizontal="left"/>
    </xf>
    <xf numFmtId="167" fontId="18" fillId="0" borderId="0" xfId="42" applyNumberFormat="1" applyFont="1" applyAlignment="1">
      <alignment horizontal="center"/>
    </xf>
    <xf numFmtId="168" fontId="18" fillId="0" borderId="0" xfId="42" applyNumberFormat="1" applyFont="1" applyAlignment="1">
      <alignment horizontal="center"/>
    </xf>
    <xf numFmtId="0" fontId="19" fillId="0" borderId="0" xfId="0" applyFont="1" applyAlignment="1">
      <alignment/>
    </xf>
    <xf numFmtId="167" fontId="7" fillId="0" borderId="0" xfId="42" applyNumberFormat="1" applyFont="1" applyAlignment="1">
      <alignment horizontal="center"/>
    </xf>
    <xf numFmtId="0" fontId="0" fillId="0" borderId="0" xfId="0" applyAlignment="1">
      <alignment vertical="center"/>
    </xf>
    <xf numFmtId="0" fontId="7" fillId="0" borderId="56" xfId="0" applyFont="1" applyBorder="1" applyAlignment="1">
      <alignment/>
    </xf>
    <xf numFmtId="2" fontId="6" fillId="0" borderId="57" xfId="0" applyNumberFormat="1" applyFont="1" applyBorder="1" applyAlignment="1">
      <alignment horizontal="center" wrapText="1"/>
    </xf>
    <xf numFmtId="2" fontId="6" fillId="0" borderId="58" xfId="0" applyNumberFormat="1" applyFont="1" applyBorder="1" applyAlignment="1">
      <alignment horizontal="center" wrapText="1"/>
    </xf>
    <xf numFmtId="2" fontId="6" fillId="36" borderId="59" xfId="0" applyNumberFormat="1" applyFont="1" applyFill="1" applyBorder="1" applyAlignment="1">
      <alignment horizontal="center" wrapText="1"/>
    </xf>
    <xf numFmtId="2" fontId="6" fillId="36" borderId="60" xfId="0" applyNumberFormat="1" applyFont="1" applyFill="1" applyBorder="1" applyAlignment="1">
      <alignment horizontal="center" wrapText="1"/>
    </xf>
    <xf numFmtId="2" fontId="6" fillId="36" borderId="61" xfId="0" applyNumberFormat="1" applyFont="1" applyFill="1" applyBorder="1" applyAlignment="1">
      <alignment horizontal="center" wrapText="1"/>
    </xf>
    <xf numFmtId="2" fontId="6" fillId="36" borderId="62" xfId="0" applyNumberFormat="1" applyFont="1" applyFill="1" applyBorder="1" applyAlignment="1">
      <alignment horizontal="center" wrapText="1"/>
    </xf>
    <xf numFmtId="0" fontId="9" fillId="0" borderId="63" xfId="0" applyFont="1" applyBorder="1" applyAlignment="1">
      <alignment/>
    </xf>
    <xf numFmtId="167" fontId="7" fillId="0" borderId="64" xfId="42" applyNumberFormat="1" applyFont="1" applyFill="1" applyBorder="1" applyAlignment="1">
      <alignment horizontal="center"/>
    </xf>
    <xf numFmtId="167" fontId="7" fillId="0" borderId="55" xfId="42" applyNumberFormat="1" applyFont="1" applyFill="1" applyBorder="1" applyAlignment="1">
      <alignment horizontal="center"/>
    </xf>
    <xf numFmtId="167" fontId="7" fillId="0" borderId="65" xfId="42" applyNumberFormat="1" applyFont="1" applyFill="1" applyBorder="1" applyAlignment="1">
      <alignment horizontal="center"/>
    </xf>
    <xf numFmtId="9" fontId="7" fillId="0" borderId="64" xfId="57" applyFont="1" applyBorder="1" applyAlignment="1">
      <alignment horizontal="center"/>
    </xf>
    <xf numFmtId="9" fontId="7" fillId="0" borderId="55" xfId="57" applyFont="1" applyBorder="1" applyAlignment="1">
      <alignment horizontal="center"/>
    </xf>
    <xf numFmtId="9" fontId="7" fillId="0" borderId="65" xfId="57" applyFont="1" applyBorder="1" applyAlignment="1">
      <alignment horizontal="center"/>
    </xf>
    <xf numFmtId="0" fontId="9" fillId="0" borderId="0" xfId="0" applyFont="1" applyAlignment="1">
      <alignment/>
    </xf>
    <xf numFmtId="0" fontId="9" fillId="0" borderId="66" xfId="0" applyFont="1" applyFill="1" applyBorder="1" applyAlignment="1">
      <alignment/>
    </xf>
    <xf numFmtId="167" fontId="7" fillId="0" borderId="28" xfId="42" applyNumberFormat="1" applyFont="1" applyFill="1" applyBorder="1" applyAlignment="1">
      <alignment horizontal="center"/>
    </xf>
    <xf numFmtId="167" fontId="7" fillId="0" borderId="0" xfId="42" applyNumberFormat="1" applyFont="1" applyFill="1" applyBorder="1" applyAlignment="1">
      <alignment horizontal="center"/>
    </xf>
    <xf numFmtId="167" fontId="7" fillId="0" borderId="10" xfId="42" applyNumberFormat="1" applyFont="1" applyFill="1" applyBorder="1" applyAlignment="1">
      <alignment horizontal="center"/>
    </xf>
    <xf numFmtId="9" fontId="7" fillId="0" borderId="28" xfId="57" applyFont="1" applyBorder="1" applyAlignment="1">
      <alignment horizontal="center"/>
    </xf>
    <xf numFmtId="9" fontId="7" fillId="0" borderId="0" xfId="57" applyFont="1" applyBorder="1" applyAlignment="1">
      <alignment horizontal="center"/>
    </xf>
    <xf numFmtId="9" fontId="7" fillId="0" borderId="10" xfId="57" applyFont="1" applyBorder="1" applyAlignment="1">
      <alignment horizontal="center"/>
    </xf>
    <xf numFmtId="0" fontId="9" fillId="0" borderId="67" xfId="0" applyFont="1" applyFill="1" applyBorder="1" applyAlignment="1">
      <alignment/>
    </xf>
    <xf numFmtId="167" fontId="7" fillId="0" borderId="30" xfId="42" applyNumberFormat="1" applyFont="1" applyFill="1" applyBorder="1" applyAlignment="1">
      <alignment horizontal="center"/>
    </xf>
    <xf numFmtId="167" fontId="7" fillId="0" borderId="11" xfId="42" applyNumberFormat="1" applyFont="1" applyFill="1" applyBorder="1" applyAlignment="1">
      <alignment horizontal="center"/>
    </xf>
    <xf numFmtId="167" fontId="7" fillId="0" borderId="12" xfId="42" applyNumberFormat="1" applyFont="1" applyFill="1" applyBorder="1" applyAlignment="1">
      <alignment horizontal="center"/>
    </xf>
    <xf numFmtId="0" fontId="9" fillId="0" borderId="68" xfId="0" applyFont="1" applyBorder="1" applyAlignment="1">
      <alignment/>
    </xf>
    <xf numFmtId="0" fontId="9" fillId="0" borderId="69" xfId="0" applyFont="1" applyFill="1" applyBorder="1" applyAlignment="1">
      <alignment/>
    </xf>
    <xf numFmtId="0" fontId="9" fillId="0" borderId="70" xfId="0" applyFont="1" applyFill="1" applyBorder="1" applyAlignment="1">
      <alignment/>
    </xf>
    <xf numFmtId="9" fontId="7" fillId="0" borderId="30" xfId="57" applyFont="1" applyBorder="1" applyAlignment="1">
      <alignment horizontal="center"/>
    </xf>
    <xf numFmtId="9" fontId="7" fillId="0" borderId="11" xfId="57" applyFont="1" applyBorder="1" applyAlignment="1">
      <alignment horizontal="center"/>
    </xf>
    <xf numFmtId="9" fontId="7" fillId="0" borderId="12" xfId="57" applyFont="1" applyBorder="1" applyAlignment="1">
      <alignment horizontal="center"/>
    </xf>
    <xf numFmtId="167" fontId="20" fillId="0" borderId="71" xfId="42" applyNumberFormat="1" applyFont="1" applyFill="1" applyBorder="1" applyAlignment="1">
      <alignment horizontal="center"/>
    </xf>
    <xf numFmtId="9" fontId="20" fillId="0" borderId="41" xfId="57" applyFont="1" applyBorder="1" applyAlignment="1">
      <alignment horizontal="center"/>
    </xf>
    <xf numFmtId="9" fontId="20" fillId="0" borderId="57" xfId="57" applyFont="1" applyBorder="1" applyAlignment="1">
      <alignment horizontal="center"/>
    </xf>
    <xf numFmtId="9" fontId="20" fillId="0" borderId="58" xfId="57" applyFont="1" applyBorder="1" applyAlignment="1">
      <alignment horizontal="center"/>
    </xf>
    <xf numFmtId="0" fontId="7" fillId="0" borderId="0" xfId="0" applyFont="1" applyAlignment="1">
      <alignment horizontal="right"/>
    </xf>
    <xf numFmtId="10" fontId="7" fillId="0" borderId="40" xfId="57" applyNumberFormat="1" applyFont="1" applyBorder="1" applyAlignment="1">
      <alignment horizontal="center"/>
    </xf>
    <xf numFmtId="0" fontId="56" fillId="0" borderId="0" xfId="0" applyFont="1" applyAlignment="1">
      <alignment/>
    </xf>
    <xf numFmtId="0" fontId="11" fillId="0" borderId="72" xfId="0" applyFont="1" applyBorder="1" applyAlignment="1">
      <alignment vertical="center"/>
    </xf>
    <xf numFmtId="0" fontId="0" fillId="0" borderId="73" xfId="0" applyBorder="1" applyAlignment="1">
      <alignment horizontal="left" vertical="center" indent="1"/>
    </xf>
    <xf numFmtId="0" fontId="0" fillId="0" borderId="74" xfId="0" applyBorder="1" applyAlignment="1">
      <alignment horizontal="left" vertical="center" indent="1"/>
    </xf>
    <xf numFmtId="0" fontId="0" fillId="0" borderId="0" xfId="0" applyAlignment="1">
      <alignment horizontal="right"/>
    </xf>
    <xf numFmtId="1" fontId="0" fillId="0" borderId="0" xfId="0" applyNumberFormat="1" applyAlignment="1">
      <alignment/>
    </xf>
    <xf numFmtId="164" fontId="0" fillId="0" borderId="11" xfId="0" applyNumberFormat="1" applyBorder="1" applyAlignment="1">
      <alignment/>
    </xf>
    <xf numFmtId="164" fontId="0" fillId="0" borderId="24" xfId="0" applyNumberFormat="1" applyBorder="1" applyAlignment="1">
      <alignment/>
    </xf>
    <xf numFmtId="166" fontId="0" fillId="0" borderId="0" xfId="57" applyNumberFormat="1" applyFont="1" applyBorder="1" applyAlignment="1">
      <alignment/>
    </xf>
    <xf numFmtId="166" fontId="0" fillId="33" borderId="0" xfId="57" applyNumberFormat="1" applyFont="1" applyFill="1" applyBorder="1" applyAlignment="1">
      <alignment/>
    </xf>
    <xf numFmtId="2" fontId="53" fillId="40" borderId="15" xfId="0" applyNumberFormat="1" applyFont="1" applyFill="1" applyBorder="1" applyAlignment="1">
      <alignment horizontal="right" wrapText="1"/>
    </xf>
    <xf numFmtId="3" fontId="0" fillId="40" borderId="17" xfId="0" applyNumberFormat="1" applyFill="1" applyBorder="1" applyAlignment="1">
      <alignment/>
    </xf>
    <xf numFmtId="2" fontId="53" fillId="40" borderId="20" xfId="0" applyNumberFormat="1" applyFont="1" applyFill="1" applyBorder="1" applyAlignment="1">
      <alignment/>
    </xf>
    <xf numFmtId="3" fontId="0" fillId="40" borderId="21" xfId="0" applyNumberFormat="1" applyFill="1" applyBorder="1" applyAlignment="1">
      <alignment/>
    </xf>
    <xf numFmtId="2" fontId="53" fillId="4" borderId="21" xfId="0" applyNumberFormat="1" applyFont="1" applyFill="1" applyBorder="1" applyAlignment="1">
      <alignment/>
    </xf>
    <xf numFmtId="166" fontId="0" fillId="4" borderId="21" xfId="57" applyNumberFormat="1" applyFont="1" applyFill="1" applyBorder="1" applyAlignment="1">
      <alignment/>
    </xf>
    <xf numFmtId="2" fontId="53" fillId="4" borderId="75" xfId="0" applyNumberFormat="1" applyFont="1" applyFill="1" applyBorder="1" applyAlignment="1">
      <alignment/>
    </xf>
    <xf numFmtId="3" fontId="0" fillId="4" borderId="75" xfId="0" applyNumberFormat="1" applyFill="1" applyBorder="1" applyAlignment="1">
      <alignment/>
    </xf>
    <xf numFmtId="3" fontId="0" fillId="41" borderId="0" xfId="0" applyNumberFormat="1" applyFill="1" applyBorder="1" applyAlignment="1">
      <alignment/>
    </xf>
    <xf numFmtId="2" fontId="53" fillId="2" borderId="75" xfId="0" applyNumberFormat="1" applyFont="1" applyFill="1" applyBorder="1" applyAlignment="1">
      <alignment/>
    </xf>
    <xf numFmtId="3" fontId="0" fillId="2" borderId="75" xfId="0" applyNumberFormat="1" applyFill="1" applyBorder="1" applyAlignment="1">
      <alignment/>
    </xf>
    <xf numFmtId="2" fontId="53" fillId="2" borderId="21" xfId="0" applyNumberFormat="1" applyFont="1" applyFill="1" applyBorder="1" applyAlignment="1">
      <alignment/>
    </xf>
    <xf numFmtId="166" fontId="0" fillId="2" borderId="21" xfId="57" applyNumberFormat="1" applyFont="1" applyFill="1" applyBorder="1" applyAlignment="1">
      <alignment/>
    </xf>
    <xf numFmtId="2" fontId="53" fillId="3" borderId="75" xfId="0" applyNumberFormat="1" applyFont="1" applyFill="1" applyBorder="1" applyAlignment="1">
      <alignment/>
    </xf>
    <xf numFmtId="3" fontId="0" fillId="3" borderId="75" xfId="0" applyNumberFormat="1" applyFill="1" applyBorder="1" applyAlignment="1">
      <alignment/>
    </xf>
    <xf numFmtId="2" fontId="53" fillId="3" borderId="21" xfId="0" applyNumberFormat="1" applyFont="1" applyFill="1" applyBorder="1" applyAlignment="1">
      <alignment/>
    </xf>
    <xf numFmtId="166" fontId="0" fillId="3" borderId="21" xfId="57" applyNumberFormat="1" applyFont="1" applyFill="1" applyBorder="1" applyAlignment="1">
      <alignment/>
    </xf>
    <xf numFmtId="0" fontId="0" fillId="33" borderId="25" xfId="0" applyFill="1" applyBorder="1" applyAlignment="1">
      <alignment horizontal="right"/>
    </xf>
    <xf numFmtId="0" fontId="55" fillId="34" borderId="0" xfId="0" applyFont="1" applyFill="1" applyAlignment="1">
      <alignment horizontal="center"/>
    </xf>
    <xf numFmtId="0" fontId="55" fillId="35" borderId="0" xfId="0" applyFont="1" applyFill="1" applyAlignment="1">
      <alignment horizontal="center"/>
    </xf>
    <xf numFmtId="0" fontId="55" fillId="21" borderId="0" xfId="0" applyFont="1" applyFill="1" applyAlignment="1">
      <alignment horizontal="center"/>
    </xf>
    <xf numFmtId="0" fontId="12" fillId="0" borderId="76" xfId="0" applyFont="1" applyBorder="1" applyAlignment="1">
      <alignment horizontal="left" vertical="center"/>
    </xf>
    <xf numFmtId="0" fontId="12" fillId="0" borderId="77" xfId="0" applyFont="1" applyBorder="1" applyAlignment="1">
      <alignment horizontal="left" vertical="center"/>
    </xf>
    <xf numFmtId="0" fontId="12" fillId="0" borderId="78" xfId="0" applyFont="1" applyBorder="1" applyAlignment="1">
      <alignment horizontal="left" vertical="center"/>
    </xf>
    <xf numFmtId="0" fontId="11" fillId="0" borderId="79" xfId="0" applyFont="1" applyBorder="1" applyAlignment="1">
      <alignment horizontal="left" vertical="top" wrapText="1"/>
    </xf>
    <xf numFmtId="0" fontId="11" fillId="0" borderId="80" xfId="0" applyFont="1" applyBorder="1" applyAlignment="1">
      <alignment horizontal="left" vertical="top" wrapText="1"/>
    </xf>
    <xf numFmtId="0" fontId="11" fillId="0" borderId="81" xfId="0" applyFont="1" applyBorder="1" applyAlignment="1">
      <alignment horizontal="left" vertical="top" wrapText="1"/>
    </xf>
    <xf numFmtId="0" fontId="0" fillId="33" borderId="0" xfId="0" applyFill="1" applyBorder="1" applyAlignment="1">
      <alignment horizontal="right"/>
    </xf>
    <xf numFmtId="0" fontId="11" fillId="0" borderId="82" xfId="0" applyFont="1" applyBorder="1" applyAlignment="1">
      <alignment horizontal="left" vertical="center" wrapText="1" indent="1"/>
    </xf>
    <xf numFmtId="0" fontId="11" fillId="0" borderId="72" xfId="0" applyFont="1" applyBorder="1" applyAlignment="1">
      <alignment horizontal="left" vertical="center" wrapText="1" indent="1"/>
    </xf>
    <xf numFmtId="0" fontId="11" fillId="0" borderId="83" xfId="0" applyFont="1" applyBorder="1" applyAlignment="1">
      <alignment horizontal="left" vertical="center" wrapText="1" indent="1"/>
    </xf>
    <xf numFmtId="0" fontId="22" fillId="0" borderId="0" xfId="0" applyFont="1" applyAlignment="1">
      <alignment vertical="center" wrapText="1"/>
    </xf>
    <xf numFmtId="0" fontId="57" fillId="0" borderId="0" xfId="0" applyFont="1" applyAlignment="1">
      <alignment vertical="center" wrapText="1"/>
    </xf>
    <xf numFmtId="0" fontId="6" fillId="0" borderId="84" xfId="0" applyFont="1" applyBorder="1" applyAlignment="1">
      <alignment horizontal="center"/>
    </xf>
    <xf numFmtId="0" fontId="6" fillId="0" borderId="85" xfId="0" applyFont="1" applyBorder="1" applyAlignment="1">
      <alignment horizontal="center"/>
    </xf>
    <xf numFmtId="0" fontId="6" fillId="0" borderId="0"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36" borderId="86" xfId="0" applyFont="1" applyFill="1" applyBorder="1" applyAlignment="1">
      <alignment horizontal="center" wrapText="1"/>
    </xf>
    <xf numFmtId="0" fontId="6" fillId="36" borderId="87" xfId="0" applyFont="1" applyFill="1" applyBorder="1" applyAlignment="1">
      <alignment horizontal="center" wrapText="1"/>
    </xf>
    <xf numFmtId="0" fontId="6" fillId="36" borderId="88" xfId="0" applyFont="1" applyFill="1" applyBorder="1" applyAlignment="1">
      <alignment horizontal="center" wrapText="1"/>
    </xf>
    <xf numFmtId="0" fontId="6" fillId="0" borderId="30" xfId="0" applyFont="1" applyBorder="1" applyAlignment="1">
      <alignment horizontal="center"/>
    </xf>
    <xf numFmtId="0" fontId="11" fillId="0" borderId="82" xfId="0" applyFont="1" applyBorder="1" applyAlignment="1">
      <alignment horizontal="left" vertical="center" wrapText="1"/>
    </xf>
    <xf numFmtId="0" fontId="11" fillId="0" borderId="72" xfId="0" applyFont="1" applyBorder="1" applyAlignment="1">
      <alignment horizontal="left" vertical="center" wrapText="1"/>
    </xf>
    <xf numFmtId="0" fontId="11" fillId="0" borderId="89" xfId="0" applyFont="1" applyBorder="1" applyAlignment="1">
      <alignment horizontal="left" vertical="center" wrapText="1"/>
    </xf>
    <xf numFmtId="0" fontId="11" fillId="0" borderId="90" xfId="0" applyFont="1" applyBorder="1" applyAlignment="1">
      <alignment horizontal="left" vertical="center" wrapText="1"/>
    </xf>
    <xf numFmtId="0" fontId="6" fillId="36" borderId="91" xfId="0" applyFont="1" applyFill="1" applyBorder="1" applyAlignment="1">
      <alignment horizontal="center"/>
    </xf>
    <xf numFmtId="0" fontId="6" fillId="0" borderId="91" xfId="0" applyFont="1" applyBorder="1" applyAlignment="1">
      <alignment horizontal="center"/>
    </xf>
    <xf numFmtId="0" fontId="0" fillId="0" borderId="72" xfId="0" applyBorder="1" applyAlignment="1">
      <alignment horizontal="left" vertical="center" wrapText="1" indent="1"/>
    </xf>
    <xf numFmtId="0" fontId="0" fillId="0" borderId="83" xfId="0" applyBorder="1" applyAlignment="1">
      <alignment horizontal="left" vertical="center" wrapText="1" indent="1"/>
    </xf>
    <xf numFmtId="0" fontId="0" fillId="0" borderId="55" xfId="0" applyBorder="1" applyAlignment="1">
      <alignment horizontal="center" vertical="center" textRotation="60"/>
    </xf>
    <xf numFmtId="0" fontId="0" fillId="0" borderId="0" xfId="0" applyBorder="1" applyAlignment="1">
      <alignment horizontal="center" vertical="center" textRotation="60"/>
    </xf>
    <xf numFmtId="0" fontId="0" fillId="0" borderId="11" xfId="0" applyBorder="1" applyAlignment="1">
      <alignment horizontal="center" vertical="center" textRotation="60"/>
    </xf>
    <xf numFmtId="0" fontId="20" fillId="0" borderId="57" xfId="0" applyFont="1" applyBorder="1" applyAlignment="1">
      <alignment horizontal="center"/>
    </xf>
    <xf numFmtId="0" fontId="20" fillId="0" borderId="58" xfId="0" applyFont="1" applyBorder="1" applyAlignment="1">
      <alignment horizontal="center"/>
    </xf>
    <xf numFmtId="0" fontId="56" fillId="0" borderId="0" xfId="0" applyFont="1" applyAlignment="1">
      <alignment horizontal="left" vertical="center"/>
    </xf>
    <xf numFmtId="0" fontId="6" fillId="36" borderId="91" xfId="0" applyFont="1" applyFill="1" applyBorder="1" applyAlignment="1">
      <alignment horizontal="center" wrapText="1"/>
    </xf>
    <xf numFmtId="0" fontId="6" fillId="36" borderId="92" xfId="0" applyFont="1" applyFill="1" applyBorder="1" applyAlignment="1">
      <alignment horizontal="center" wrapText="1"/>
    </xf>
    <xf numFmtId="0" fontId="6" fillId="36" borderId="93"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BB79"/>
  <sheetViews>
    <sheetView zoomScale="85" zoomScaleNormal="85" zoomScalePageLayoutView="0" workbookViewId="0" topLeftCell="A1">
      <pane xSplit="1" ySplit="2" topLeftCell="B3" activePane="bottomRight" state="frozen"/>
      <selection pane="topLeft" activeCell="B3" sqref="B3"/>
      <selection pane="topRight" activeCell="B3" sqref="B3"/>
      <selection pane="bottomLeft" activeCell="B3" sqref="B3"/>
      <selection pane="bottomRight" activeCell="A71" sqref="A71:IV71"/>
    </sheetView>
  </sheetViews>
  <sheetFormatPr defaultColWidth="9.140625" defaultRowHeight="15"/>
  <cols>
    <col min="1" max="1" width="1.57421875" style="0" customWidth="1"/>
    <col min="2" max="2" width="28.8515625" style="0" bestFit="1" customWidth="1"/>
    <col min="3" max="3" width="11.140625" style="0" customWidth="1"/>
    <col min="4" max="18" width="10.28125" style="0" customWidth="1"/>
    <col min="19" max="19" width="2.7109375" style="0" customWidth="1"/>
    <col min="20" max="20" width="28.8515625" style="0" bestFit="1" customWidth="1"/>
    <col min="21" max="36" width="10.28125" style="0" customWidth="1"/>
    <col min="37" max="37" width="2.7109375" style="0" customWidth="1"/>
    <col min="38" max="38" width="28.8515625" style="0" bestFit="1" customWidth="1"/>
    <col min="39" max="54" width="10.28125" style="0" customWidth="1"/>
    <col min="55" max="55" width="2.7109375" style="0" customWidth="1"/>
  </cols>
  <sheetData>
    <row r="1" spans="2:38" ht="21">
      <c r="B1" s="178" t="s">
        <v>114</v>
      </c>
      <c r="T1" s="178" t="s">
        <v>114</v>
      </c>
      <c r="AL1" s="178" t="s">
        <v>114</v>
      </c>
    </row>
    <row r="3" spans="3:54" ht="19.5" thickBot="1">
      <c r="C3" s="206" t="s">
        <v>16</v>
      </c>
      <c r="D3" s="206"/>
      <c r="E3" s="206"/>
      <c r="F3" s="206"/>
      <c r="G3" s="206"/>
      <c r="H3" s="206"/>
      <c r="I3" s="206"/>
      <c r="J3" s="206"/>
      <c r="K3" s="206"/>
      <c r="L3" s="206"/>
      <c r="M3" s="206"/>
      <c r="N3" s="206"/>
      <c r="O3" s="206"/>
      <c r="P3" s="206"/>
      <c r="Q3" s="206"/>
      <c r="R3" s="206"/>
      <c r="U3" s="207" t="s">
        <v>22</v>
      </c>
      <c r="V3" s="207"/>
      <c r="W3" s="207"/>
      <c r="X3" s="207"/>
      <c r="Y3" s="207"/>
      <c r="Z3" s="207"/>
      <c r="AA3" s="207"/>
      <c r="AB3" s="207"/>
      <c r="AC3" s="207"/>
      <c r="AD3" s="207"/>
      <c r="AE3" s="207"/>
      <c r="AF3" s="207"/>
      <c r="AG3" s="207"/>
      <c r="AH3" s="207"/>
      <c r="AI3" s="207"/>
      <c r="AJ3" s="207"/>
      <c r="AM3" s="208" t="s">
        <v>23</v>
      </c>
      <c r="AN3" s="208"/>
      <c r="AO3" s="208"/>
      <c r="AP3" s="208"/>
      <c r="AQ3" s="208"/>
      <c r="AR3" s="208"/>
      <c r="AS3" s="208"/>
      <c r="AT3" s="208"/>
      <c r="AU3" s="208"/>
      <c r="AV3" s="208"/>
      <c r="AW3" s="208"/>
      <c r="AX3" s="208"/>
      <c r="AY3" s="208"/>
      <c r="AZ3" s="208"/>
      <c r="BA3" s="208"/>
      <c r="BB3" s="208"/>
    </row>
    <row r="4" spans="2:54" ht="60.75" thickTop="1">
      <c r="B4" s="29" t="s">
        <v>20</v>
      </c>
      <c r="C4" s="12" t="s">
        <v>0</v>
      </c>
      <c r="D4" s="12" t="s">
        <v>1</v>
      </c>
      <c r="E4" s="12" t="s">
        <v>2</v>
      </c>
      <c r="F4" s="12" t="s">
        <v>3</v>
      </c>
      <c r="G4" s="12" t="s">
        <v>4</v>
      </c>
      <c r="H4" s="13" t="s">
        <v>5</v>
      </c>
      <c r="I4" s="12" t="s">
        <v>6</v>
      </c>
      <c r="J4" s="13" t="s">
        <v>7</v>
      </c>
      <c r="K4" s="13" t="s">
        <v>8</v>
      </c>
      <c r="L4" s="13" t="s">
        <v>9</v>
      </c>
      <c r="M4" s="13" t="s">
        <v>10</v>
      </c>
      <c r="N4" s="13" t="s">
        <v>11</v>
      </c>
      <c r="O4" s="13" t="s">
        <v>12</v>
      </c>
      <c r="P4" s="13" t="s">
        <v>13</v>
      </c>
      <c r="Q4" s="14" t="s">
        <v>14</v>
      </c>
      <c r="R4" s="15" t="s">
        <v>15</v>
      </c>
      <c r="T4" s="30" t="s">
        <v>20</v>
      </c>
      <c r="U4" s="12" t="s">
        <v>0</v>
      </c>
      <c r="V4" s="12" t="s">
        <v>1</v>
      </c>
      <c r="W4" s="12" t="s">
        <v>2</v>
      </c>
      <c r="X4" s="12" t="s">
        <v>3</v>
      </c>
      <c r="Y4" s="12" t="s">
        <v>4</v>
      </c>
      <c r="Z4" s="13" t="s">
        <v>5</v>
      </c>
      <c r="AA4" s="12" t="s">
        <v>6</v>
      </c>
      <c r="AB4" s="13" t="s">
        <v>7</v>
      </c>
      <c r="AC4" s="13" t="s">
        <v>8</v>
      </c>
      <c r="AD4" s="13" t="s">
        <v>9</v>
      </c>
      <c r="AE4" s="13" t="s">
        <v>10</v>
      </c>
      <c r="AF4" s="13" t="s">
        <v>11</v>
      </c>
      <c r="AG4" s="13" t="s">
        <v>12</v>
      </c>
      <c r="AH4" s="13" t="s">
        <v>13</v>
      </c>
      <c r="AI4" s="14" t="s">
        <v>14</v>
      </c>
      <c r="AJ4" s="15" t="s">
        <v>15</v>
      </c>
      <c r="AL4" s="31" t="s">
        <v>20</v>
      </c>
      <c r="AM4" s="12" t="s">
        <v>0</v>
      </c>
      <c r="AN4" s="12" t="s">
        <v>1</v>
      </c>
      <c r="AO4" s="12" t="s">
        <v>2</v>
      </c>
      <c r="AP4" s="12" t="s">
        <v>3</v>
      </c>
      <c r="AQ4" s="12" t="s">
        <v>4</v>
      </c>
      <c r="AR4" s="13" t="s">
        <v>5</v>
      </c>
      <c r="AS4" s="12" t="s">
        <v>6</v>
      </c>
      <c r="AT4" s="13" t="s">
        <v>7</v>
      </c>
      <c r="AU4" s="13" t="s">
        <v>8</v>
      </c>
      <c r="AV4" s="13" t="s">
        <v>9</v>
      </c>
      <c r="AW4" s="13" t="s">
        <v>10</v>
      </c>
      <c r="AX4" s="13" t="s">
        <v>11</v>
      </c>
      <c r="AY4" s="13" t="s">
        <v>12</v>
      </c>
      <c r="AZ4" s="13" t="s">
        <v>13</v>
      </c>
      <c r="BA4" s="14" t="s">
        <v>14</v>
      </c>
      <c r="BB4" s="15" t="s">
        <v>15</v>
      </c>
    </row>
    <row r="5" spans="2:54" ht="15">
      <c r="B5" s="16" t="s">
        <v>0</v>
      </c>
      <c r="C5" s="8">
        <v>0</v>
      </c>
      <c r="D5" s="8">
        <v>0</v>
      </c>
      <c r="E5" s="8">
        <v>1454.26</v>
      </c>
      <c r="F5" s="8">
        <v>503.38</v>
      </c>
      <c r="G5" s="8">
        <v>824.1400000000001</v>
      </c>
      <c r="H5" s="8">
        <v>923.06</v>
      </c>
      <c r="I5" s="9">
        <v>73.02</v>
      </c>
      <c r="J5" s="9">
        <v>382.78</v>
      </c>
      <c r="K5" s="9">
        <v>226.7</v>
      </c>
      <c r="L5" s="9">
        <v>1071.58</v>
      </c>
      <c r="M5" s="9">
        <v>660.62</v>
      </c>
      <c r="N5" s="9">
        <v>383.04</v>
      </c>
      <c r="O5" s="9">
        <v>717.71</v>
      </c>
      <c r="P5" s="9">
        <v>530.67</v>
      </c>
      <c r="Q5" s="3">
        <v>3342.69</v>
      </c>
      <c r="R5" s="17">
        <f>SUM(C5:Q5)</f>
        <v>11093.65</v>
      </c>
      <c r="T5" s="16" t="s">
        <v>0</v>
      </c>
      <c r="U5" s="8">
        <v>0</v>
      </c>
      <c r="V5" s="8">
        <v>0</v>
      </c>
      <c r="W5" s="8">
        <v>396.1</v>
      </c>
      <c r="X5" s="8">
        <v>355.33</v>
      </c>
      <c r="Y5" s="8">
        <v>809.7600000000001</v>
      </c>
      <c r="Z5" s="8">
        <v>810.02</v>
      </c>
      <c r="AA5" s="9">
        <v>336.31</v>
      </c>
      <c r="AB5" s="9">
        <v>705.72</v>
      </c>
      <c r="AC5" s="9">
        <v>337.32</v>
      </c>
      <c r="AD5" s="9">
        <v>1455.01</v>
      </c>
      <c r="AE5" s="9">
        <v>947.82</v>
      </c>
      <c r="AF5" s="9">
        <v>914.2</v>
      </c>
      <c r="AG5" s="9">
        <v>1713.91</v>
      </c>
      <c r="AH5" s="9">
        <v>947.64</v>
      </c>
      <c r="AI5" s="3">
        <v>5253.05</v>
      </c>
      <c r="AJ5" s="17">
        <f>SUM(U5:AI5)</f>
        <v>14982.189999999999</v>
      </c>
      <c r="AL5" s="16" t="s">
        <v>0</v>
      </c>
      <c r="AM5" s="8">
        <f>C5+U5</f>
        <v>0</v>
      </c>
      <c r="AN5" s="8">
        <f aca="true" t="shared" si="0" ref="AN5:BA19">D5+V5</f>
        <v>0</v>
      </c>
      <c r="AO5" s="8">
        <f t="shared" si="0"/>
        <v>1850.3600000000001</v>
      </c>
      <c r="AP5" s="8">
        <f t="shared" si="0"/>
        <v>858.71</v>
      </c>
      <c r="AQ5" s="8">
        <f t="shared" si="0"/>
        <v>1633.9</v>
      </c>
      <c r="AR5" s="8">
        <f t="shared" si="0"/>
        <v>1733.08</v>
      </c>
      <c r="AS5" s="9">
        <f t="shared" si="0"/>
        <v>409.33</v>
      </c>
      <c r="AT5" s="9">
        <f t="shared" si="0"/>
        <v>1088.5</v>
      </c>
      <c r="AU5" s="9">
        <f t="shared" si="0"/>
        <v>564.02</v>
      </c>
      <c r="AV5" s="9">
        <f t="shared" si="0"/>
        <v>2526.59</v>
      </c>
      <c r="AW5" s="9">
        <f t="shared" si="0"/>
        <v>1608.44</v>
      </c>
      <c r="AX5" s="9">
        <f t="shared" si="0"/>
        <v>1297.24</v>
      </c>
      <c r="AY5" s="9">
        <f t="shared" si="0"/>
        <v>2431.62</v>
      </c>
      <c r="AZ5" s="9">
        <f t="shared" si="0"/>
        <v>1478.31</v>
      </c>
      <c r="BA5" s="3">
        <f t="shared" si="0"/>
        <v>8595.74</v>
      </c>
      <c r="BB5" s="17">
        <f>SUM(AM5:BA5)</f>
        <v>26075.840000000004</v>
      </c>
    </row>
    <row r="6" spans="2:54" ht="15">
      <c r="B6" s="16" t="s">
        <v>1</v>
      </c>
      <c r="C6" s="8">
        <v>0</v>
      </c>
      <c r="D6" s="8">
        <v>0</v>
      </c>
      <c r="E6" s="8">
        <v>0</v>
      </c>
      <c r="F6" s="8">
        <v>331.56</v>
      </c>
      <c r="G6" s="8">
        <v>43.27</v>
      </c>
      <c r="H6" s="8">
        <v>2.21</v>
      </c>
      <c r="I6" s="9">
        <v>0</v>
      </c>
      <c r="J6" s="9">
        <v>0</v>
      </c>
      <c r="K6" s="9">
        <v>0</v>
      </c>
      <c r="L6" s="9">
        <v>59.07</v>
      </c>
      <c r="M6" s="9">
        <v>65.27</v>
      </c>
      <c r="N6" s="9">
        <v>25.73</v>
      </c>
      <c r="O6" s="9">
        <v>0</v>
      </c>
      <c r="P6" s="9">
        <v>0</v>
      </c>
      <c r="Q6" s="3">
        <v>0</v>
      </c>
      <c r="R6" s="17">
        <f aca="true" t="shared" si="1" ref="R6:R19">SUM(C6:Q6)</f>
        <v>527.1099999999999</v>
      </c>
      <c r="T6" s="16" t="s">
        <v>1</v>
      </c>
      <c r="U6" s="8">
        <v>0</v>
      </c>
      <c r="V6" s="8">
        <v>0</v>
      </c>
      <c r="W6" s="8">
        <v>0</v>
      </c>
      <c r="X6" s="8">
        <v>85.55</v>
      </c>
      <c r="Y6" s="8">
        <v>21.53</v>
      </c>
      <c r="Z6" s="8">
        <v>0</v>
      </c>
      <c r="AA6" s="9">
        <v>0</v>
      </c>
      <c r="AB6" s="9">
        <v>0</v>
      </c>
      <c r="AC6" s="9">
        <v>0</v>
      </c>
      <c r="AD6" s="9">
        <v>0</v>
      </c>
      <c r="AE6" s="9">
        <v>0</v>
      </c>
      <c r="AF6" s="9">
        <v>0</v>
      </c>
      <c r="AG6" s="9">
        <v>0</v>
      </c>
      <c r="AH6" s="9">
        <v>0</v>
      </c>
      <c r="AI6" s="3">
        <v>0</v>
      </c>
      <c r="AJ6" s="17">
        <f aca="true" t="shared" si="2" ref="AJ6:AJ19">SUM(U6:AI6)</f>
        <v>107.08</v>
      </c>
      <c r="AL6" s="16" t="s">
        <v>1</v>
      </c>
      <c r="AM6" s="8">
        <f aca="true" t="shared" si="3" ref="AM6:AM19">C6+U6</f>
        <v>0</v>
      </c>
      <c r="AN6" s="8">
        <f t="shared" si="0"/>
        <v>0</v>
      </c>
      <c r="AO6" s="8">
        <f t="shared" si="0"/>
        <v>0</v>
      </c>
      <c r="AP6" s="8">
        <f t="shared" si="0"/>
        <v>417.11</v>
      </c>
      <c r="AQ6" s="8">
        <f t="shared" si="0"/>
        <v>64.80000000000001</v>
      </c>
      <c r="AR6" s="8">
        <f t="shared" si="0"/>
        <v>2.21</v>
      </c>
      <c r="AS6" s="9">
        <f t="shared" si="0"/>
        <v>0</v>
      </c>
      <c r="AT6" s="9">
        <f t="shared" si="0"/>
        <v>0</v>
      </c>
      <c r="AU6" s="9">
        <f t="shared" si="0"/>
        <v>0</v>
      </c>
      <c r="AV6" s="9">
        <f t="shared" si="0"/>
        <v>59.07</v>
      </c>
      <c r="AW6" s="9">
        <f t="shared" si="0"/>
        <v>65.27</v>
      </c>
      <c r="AX6" s="9">
        <f t="shared" si="0"/>
        <v>25.73</v>
      </c>
      <c r="AY6" s="9">
        <f t="shared" si="0"/>
        <v>0</v>
      </c>
      <c r="AZ6" s="9">
        <f t="shared" si="0"/>
        <v>0</v>
      </c>
      <c r="BA6" s="3">
        <f t="shared" si="0"/>
        <v>0</v>
      </c>
      <c r="BB6" s="17">
        <f aca="true" t="shared" si="4" ref="BB6:BB19">SUM(AM6:BA6)</f>
        <v>634.19</v>
      </c>
    </row>
    <row r="7" spans="2:54" ht="15">
      <c r="B7" s="16" t="s">
        <v>2</v>
      </c>
      <c r="C7" s="8">
        <v>1454.26</v>
      </c>
      <c r="D7" s="8">
        <v>0</v>
      </c>
      <c r="E7" s="8">
        <v>0</v>
      </c>
      <c r="F7" s="8">
        <v>55.72</v>
      </c>
      <c r="G7" s="8">
        <v>33.19</v>
      </c>
      <c r="H7" s="8">
        <v>60.33</v>
      </c>
      <c r="I7" s="9">
        <v>4.14</v>
      </c>
      <c r="J7" s="9">
        <v>19.28</v>
      </c>
      <c r="K7" s="9">
        <v>21.98</v>
      </c>
      <c r="L7" s="9">
        <v>30.03</v>
      </c>
      <c r="M7" s="9">
        <v>31.05</v>
      </c>
      <c r="N7" s="9">
        <v>15.32</v>
      </c>
      <c r="O7" s="9">
        <v>15.28</v>
      </c>
      <c r="P7" s="9">
        <v>20.15</v>
      </c>
      <c r="Q7" s="3">
        <v>143.55</v>
      </c>
      <c r="R7" s="17">
        <f t="shared" si="1"/>
        <v>1904.28</v>
      </c>
      <c r="T7" s="16" t="s">
        <v>2</v>
      </c>
      <c r="U7" s="8">
        <v>396.1</v>
      </c>
      <c r="V7" s="8">
        <v>0</v>
      </c>
      <c r="W7" s="8">
        <v>0</v>
      </c>
      <c r="X7" s="8">
        <v>22.33</v>
      </c>
      <c r="Y7" s="8">
        <v>3.19</v>
      </c>
      <c r="Z7" s="8">
        <v>17.64</v>
      </c>
      <c r="AA7" s="9">
        <v>33.03</v>
      </c>
      <c r="AB7" s="9">
        <v>19.11</v>
      </c>
      <c r="AC7" s="9">
        <v>10.1</v>
      </c>
      <c r="AD7" s="9">
        <v>35.22</v>
      </c>
      <c r="AE7" s="9">
        <v>20.57</v>
      </c>
      <c r="AF7" s="9">
        <v>6.56</v>
      </c>
      <c r="AG7" s="9">
        <v>88.93</v>
      </c>
      <c r="AH7" s="9">
        <v>26.92</v>
      </c>
      <c r="AI7" s="3">
        <v>156.04</v>
      </c>
      <c r="AJ7" s="17">
        <f t="shared" si="2"/>
        <v>835.7399999999999</v>
      </c>
      <c r="AL7" s="16" t="s">
        <v>2</v>
      </c>
      <c r="AM7" s="8">
        <f t="shared" si="3"/>
        <v>1850.3600000000001</v>
      </c>
      <c r="AN7" s="8">
        <f t="shared" si="0"/>
        <v>0</v>
      </c>
      <c r="AO7" s="8">
        <f t="shared" si="0"/>
        <v>0</v>
      </c>
      <c r="AP7" s="8">
        <f t="shared" si="0"/>
        <v>78.05</v>
      </c>
      <c r="AQ7" s="8">
        <f t="shared" si="0"/>
        <v>36.379999999999995</v>
      </c>
      <c r="AR7" s="8">
        <f t="shared" si="0"/>
        <v>77.97</v>
      </c>
      <c r="AS7" s="9">
        <f t="shared" si="0"/>
        <v>37.17</v>
      </c>
      <c r="AT7" s="9">
        <f t="shared" si="0"/>
        <v>38.39</v>
      </c>
      <c r="AU7" s="9">
        <f t="shared" si="0"/>
        <v>32.08</v>
      </c>
      <c r="AV7" s="9">
        <f t="shared" si="0"/>
        <v>65.25</v>
      </c>
      <c r="AW7" s="9">
        <f t="shared" si="0"/>
        <v>51.620000000000005</v>
      </c>
      <c r="AX7" s="9">
        <f t="shared" si="0"/>
        <v>21.88</v>
      </c>
      <c r="AY7" s="9">
        <f t="shared" si="0"/>
        <v>104.21000000000001</v>
      </c>
      <c r="AZ7" s="9">
        <f t="shared" si="0"/>
        <v>47.07</v>
      </c>
      <c r="BA7" s="3">
        <f t="shared" si="0"/>
        <v>299.59000000000003</v>
      </c>
      <c r="BB7" s="17">
        <f t="shared" si="4"/>
        <v>2740.02</v>
      </c>
    </row>
    <row r="8" spans="2:54" ht="15">
      <c r="B8" s="16" t="s">
        <v>3</v>
      </c>
      <c r="C8" s="8">
        <v>503.38</v>
      </c>
      <c r="D8" s="8">
        <v>331.56</v>
      </c>
      <c r="E8" s="8">
        <v>55.72</v>
      </c>
      <c r="F8" s="8">
        <v>0</v>
      </c>
      <c r="G8" s="8">
        <v>62.36</v>
      </c>
      <c r="H8" s="8">
        <v>81.88</v>
      </c>
      <c r="I8" s="9">
        <v>8.92</v>
      </c>
      <c r="J8" s="9">
        <v>4.14</v>
      </c>
      <c r="K8" s="9">
        <v>3.51</v>
      </c>
      <c r="L8" s="9">
        <v>81.5</v>
      </c>
      <c r="M8" s="9">
        <v>66.49</v>
      </c>
      <c r="N8" s="9">
        <v>26.44</v>
      </c>
      <c r="O8" s="9">
        <v>28.54</v>
      </c>
      <c r="P8" s="9">
        <v>0.06</v>
      </c>
      <c r="Q8" s="3">
        <v>11.38</v>
      </c>
      <c r="R8" s="17">
        <f t="shared" si="1"/>
        <v>1265.8800000000003</v>
      </c>
      <c r="T8" s="16" t="s">
        <v>3</v>
      </c>
      <c r="U8" s="8">
        <v>355.33</v>
      </c>
      <c r="V8" s="8">
        <v>85.55</v>
      </c>
      <c r="W8" s="8">
        <v>22.33</v>
      </c>
      <c r="X8" s="8">
        <v>0</v>
      </c>
      <c r="Y8" s="8">
        <v>11.4</v>
      </c>
      <c r="Z8" s="8">
        <v>23.81</v>
      </c>
      <c r="AA8" s="9">
        <v>72.31</v>
      </c>
      <c r="AB8" s="9">
        <v>46.79</v>
      </c>
      <c r="AC8" s="9">
        <v>23.49</v>
      </c>
      <c r="AD8" s="9">
        <v>81.5</v>
      </c>
      <c r="AE8" s="9">
        <v>41.46</v>
      </c>
      <c r="AF8" s="9">
        <v>12.89</v>
      </c>
      <c r="AG8" s="9">
        <v>191.17</v>
      </c>
      <c r="AH8" s="9">
        <v>84.73</v>
      </c>
      <c r="AI8" s="3">
        <v>517.44</v>
      </c>
      <c r="AJ8" s="17">
        <f t="shared" si="2"/>
        <v>1570.2</v>
      </c>
      <c r="AL8" s="16" t="s">
        <v>3</v>
      </c>
      <c r="AM8" s="8">
        <f t="shared" si="3"/>
        <v>858.71</v>
      </c>
      <c r="AN8" s="8">
        <f t="shared" si="0"/>
        <v>417.11</v>
      </c>
      <c r="AO8" s="8">
        <f t="shared" si="0"/>
        <v>78.05</v>
      </c>
      <c r="AP8" s="8">
        <f t="shared" si="0"/>
        <v>0</v>
      </c>
      <c r="AQ8" s="8">
        <f t="shared" si="0"/>
        <v>73.76</v>
      </c>
      <c r="AR8" s="8">
        <f t="shared" si="0"/>
        <v>105.69</v>
      </c>
      <c r="AS8" s="9">
        <f t="shared" si="0"/>
        <v>81.23</v>
      </c>
      <c r="AT8" s="9">
        <f t="shared" si="0"/>
        <v>50.93</v>
      </c>
      <c r="AU8" s="9">
        <f t="shared" si="0"/>
        <v>27</v>
      </c>
      <c r="AV8" s="9">
        <f t="shared" si="0"/>
        <v>163</v>
      </c>
      <c r="AW8" s="9">
        <f t="shared" si="0"/>
        <v>107.94999999999999</v>
      </c>
      <c r="AX8" s="9">
        <f t="shared" si="0"/>
        <v>39.33</v>
      </c>
      <c r="AY8" s="9">
        <f t="shared" si="0"/>
        <v>219.70999999999998</v>
      </c>
      <c r="AZ8" s="9">
        <f t="shared" si="0"/>
        <v>84.79</v>
      </c>
      <c r="BA8" s="3">
        <f t="shared" si="0"/>
        <v>528.82</v>
      </c>
      <c r="BB8" s="17">
        <f t="shared" si="4"/>
        <v>2836.0800000000004</v>
      </c>
    </row>
    <row r="9" spans="2:54" ht="15">
      <c r="B9" s="16" t="s">
        <v>4</v>
      </c>
      <c r="C9" s="8">
        <v>824.1400000000001</v>
      </c>
      <c r="D9" s="8">
        <v>43.27</v>
      </c>
      <c r="E9" s="8">
        <v>33.19</v>
      </c>
      <c r="F9" s="8">
        <v>62.36</v>
      </c>
      <c r="G9" s="8">
        <v>0</v>
      </c>
      <c r="H9" s="8">
        <v>274.99</v>
      </c>
      <c r="I9" s="9">
        <v>15.56</v>
      </c>
      <c r="J9" s="9">
        <v>100.36</v>
      </c>
      <c r="K9" s="9">
        <v>20.59</v>
      </c>
      <c r="L9" s="9">
        <v>254.08</v>
      </c>
      <c r="M9" s="9">
        <v>186.17</v>
      </c>
      <c r="N9" s="9">
        <v>54.97</v>
      </c>
      <c r="O9" s="9">
        <v>79.1</v>
      </c>
      <c r="P9" s="9">
        <v>135.86</v>
      </c>
      <c r="Q9" s="3">
        <v>1041.67</v>
      </c>
      <c r="R9" s="17">
        <f t="shared" si="1"/>
        <v>3126.31</v>
      </c>
      <c r="T9" s="16" t="s">
        <v>4</v>
      </c>
      <c r="U9" s="8">
        <v>809.7600000000001</v>
      </c>
      <c r="V9" s="8">
        <v>21.53</v>
      </c>
      <c r="W9" s="8">
        <v>3.19</v>
      </c>
      <c r="X9" s="8">
        <v>11.4</v>
      </c>
      <c r="Y9" s="8">
        <v>0</v>
      </c>
      <c r="Z9" s="8">
        <v>101.14</v>
      </c>
      <c r="AA9" s="9">
        <v>135.68</v>
      </c>
      <c r="AB9" s="9">
        <v>380.16</v>
      </c>
      <c r="AC9" s="9">
        <v>175.74</v>
      </c>
      <c r="AD9" s="9">
        <v>571.05</v>
      </c>
      <c r="AE9" s="9">
        <v>265.55</v>
      </c>
      <c r="AF9" s="9">
        <v>226.72</v>
      </c>
      <c r="AG9" s="9">
        <v>364.56</v>
      </c>
      <c r="AH9" s="9">
        <v>180.15</v>
      </c>
      <c r="AI9" s="3">
        <v>1075.57</v>
      </c>
      <c r="AJ9" s="17">
        <f t="shared" si="2"/>
        <v>4322.2</v>
      </c>
      <c r="AL9" s="16" t="s">
        <v>4</v>
      </c>
      <c r="AM9" s="8">
        <f t="shared" si="3"/>
        <v>1633.9</v>
      </c>
      <c r="AN9" s="8">
        <f t="shared" si="0"/>
        <v>64.80000000000001</v>
      </c>
      <c r="AO9" s="8">
        <f t="shared" si="0"/>
        <v>36.379999999999995</v>
      </c>
      <c r="AP9" s="8">
        <f t="shared" si="0"/>
        <v>73.76</v>
      </c>
      <c r="AQ9" s="8">
        <f t="shared" si="0"/>
        <v>0</v>
      </c>
      <c r="AR9" s="8">
        <f t="shared" si="0"/>
        <v>376.13</v>
      </c>
      <c r="AS9" s="9">
        <f t="shared" si="0"/>
        <v>151.24</v>
      </c>
      <c r="AT9" s="9">
        <f t="shared" si="0"/>
        <v>480.52000000000004</v>
      </c>
      <c r="AU9" s="9">
        <f t="shared" si="0"/>
        <v>196.33</v>
      </c>
      <c r="AV9" s="9">
        <f t="shared" si="0"/>
        <v>825.13</v>
      </c>
      <c r="AW9" s="9">
        <f t="shared" si="0"/>
        <v>451.72</v>
      </c>
      <c r="AX9" s="9">
        <f t="shared" si="0"/>
        <v>281.69</v>
      </c>
      <c r="AY9" s="9">
        <f t="shared" si="0"/>
        <v>443.65999999999997</v>
      </c>
      <c r="AZ9" s="9">
        <f t="shared" si="0"/>
        <v>316.01</v>
      </c>
      <c r="BA9" s="3">
        <f t="shared" si="0"/>
        <v>2117.24</v>
      </c>
      <c r="BB9" s="17">
        <f t="shared" si="4"/>
        <v>7448.509999999999</v>
      </c>
    </row>
    <row r="10" spans="2:54" ht="15">
      <c r="B10" s="16" t="s">
        <v>5</v>
      </c>
      <c r="C10" s="8">
        <v>923.06</v>
      </c>
      <c r="D10" s="8">
        <v>2.21</v>
      </c>
      <c r="E10" s="8">
        <v>60.33</v>
      </c>
      <c r="F10" s="8">
        <v>81.88</v>
      </c>
      <c r="G10" s="8">
        <v>274.99</v>
      </c>
      <c r="H10" s="8">
        <v>0</v>
      </c>
      <c r="I10" s="9">
        <v>8.75</v>
      </c>
      <c r="J10" s="9">
        <v>24.43</v>
      </c>
      <c r="K10" s="9">
        <v>20.12</v>
      </c>
      <c r="L10" s="9">
        <v>84.79</v>
      </c>
      <c r="M10" s="9">
        <v>111.43</v>
      </c>
      <c r="N10" s="9">
        <v>49.81</v>
      </c>
      <c r="O10" s="9">
        <v>103.81</v>
      </c>
      <c r="P10" s="9">
        <v>121.71</v>
      </c>
      <c r="Q10" s="3">
        <v>860.38</v>
      </c>
      <c r="R10" s="17">
        <f t="shared" si="1"/>
        <v>2727.7</v>
      </c>
      <c r="T10" s="16" t="s">
        <v>5</v>
      </c>
      <c r="U10" s="8">
        <v>810.02</v>
      </c>
      <c r="V10" s="8">
        <v>0</v>
      </c>
      <c r="W10" s="8">
        <v>17.64</v>
      </c>
      <c r="X10" s="8">
        <v>23.81</v>
      </c>
      <c r="Y10" s="8">
        <v>101.14</v>
      </c>
      <c r="Z10" s="8">
        <v>0</v>
      </c>
      <c r="AA10" s="9">
        <v>7.83</v>
      </c>
      <c r="AB10" s="9">
        <v>9.89</v>
      </c>
      <c r="AC10" s="9">
        <v>4.85</v>
      </c>
      <c r="AD10" s="9">
        <v>13.84</v>
      </c>
      <c r="AE10" s="9">
        <v>28.48</v>
      </c>
      <c r="AF10" s="9">
        <v>19.28</v>
      </c>
      <c r="AG10" s="9">
        <v>140.36</v>
      </c>
      <c r="AH10" s="9">
        <v>66.83</v>
      </c>
      <c r="AI10" s="3">
        <v>428</v>
      </c>
      <c r="AJ10" s="17">
        <f t="shared" si="2"/>
        <v>1671.9699999999998</v>
      </c>
      <c r="AL10" s="16" t="s">
        <v>5</v>
      </c>
      <c r="AM10" s="8">
        <f t="shared" si="3"/>
        <v>1733.08</v>
      </c>
      <c r="AN10" s="8">
        <f t="shared" si="0"/>
        <v>2.21</v>
      </c>
      <c r="AO10" s="8">
        <f t="shared" si="0"/>
        <v>77.97</v>
      </c>
      <c r="AP10" s="8">
        <f t="shared" si="0"/>
        <v>105.69</v>
      </c>
      <c r="AQ10" s="8">
        <f t="shared" si="0"/>
        <v>376.13</v>
      </c>
      <c r="AR10" s="8">
        <f t="shared" si="0"/>
        <v>0</v>
      </c>
      <c r="AS10" s="9">
        <f t="shared" si="0"/>
        <v>16.58</v>
      </c>
      <c r="AT10" s="9">
        <f t="shared" si="0"/>
        <v>34.32</v>
      </c>
      <c r="AU10" s="9">
        <f t="shared" si="0"/>
        <v>24.97</v>
      </c>
      <c r="AV10" s="9">
        <f t="shared" si="0"/>
        <v>98.63000000000001</v>
      </c>
      <c r="AW10" s="9">
        <f t="shared" si="0"/>
        <v>139.91</v>
      </c>
      <c r="AX10" s="9">
        <f t="shared" si="0"/>
        <v>69.09</v>
      </c>
      <c r="AY10" s="9">
        <f t="shared" si="0"/>
        <v>244.17000000000002</v>
      </c>
      <c r="AZ10" s="9">
        <f t="shared" si="0"/>
        <v>188.54</v>
      </c>
      <c r="BA10" s="3">
        <f t="shared" si="0"/>
        <v>1288.38</v>
      </c>
      <c r="BB10" s="17">
        <f t="shared" si="4"/>
        <v>4399.67</v>
      </c>
    </row>
    <row r="11" spans="2:54" ht="15">
      <c r="B11" s="18" t="s">
        <v>6</v>
      </c>
      <c r="C11" s="9">
        <v>73.02</v>
      </c>
      <c r="D11" s="9">
        <v>0</v>
      </c>
      <c r="E11" s="9">
        <v>4.14</v>
      </c>
      <c r="F11" s="9">
        <v>8.92</v>
      </c>
      <c r="G11" s="9">
        <v>15.56</v>
      </c>
      <c r="H11" s="9">
        <v>8.75</v>
      </c>
      <c r="I11" s="9">
        <v>0</v>
      </c>
      <c r="J11" s="9">
        <v>71.1</v>
      </c>
      <c r="K11" s="9">
        <v>11.68</v>
      </c>
      <c r="L11" s="9">
        <v>132.48</v>
      </c>
      <c r="M11" s="9">
        <v>287.86</v>
      </c>
      <c r="N11" s="9">
        <v>145.32</v>
      </c>
      <c r="O11" s="9">
        <v>468.1</v>
      </c>
      <c r="P11" s="9">
        <v>61.22</v>
      </c>
      <c r="Q11" s="3">
        <v>1605.02</v>
      </c>
      <c r="R11" s="17">
        <f t="shared" si="1"/>
        <v>2893.17</v>
      </c>
      <c r="T11" s="18" t="s">
        <v>6</v>
      </c>
      <c r="U11" s="9">
        <v>336.31</v>
      </c>
      <c r="V11" s="9">
        <v>0</v>
      </c>
      <c r="W11" s="9">
        <v>33.03</v>
      </c>
      <c r="X11" s="9">
        <v>72.31</v>
      </c>
      <c r="Y11" s="9">
        <v>135.68</v>
      </c>
      <c r="Z11" s="9">
        <v>7.83</v>
      </c>
      <c r="AA11" s="9">
        <v>0</v>
      </c>
      <c r="AB11" s="9">
        <v>50.08</v>
      </c>
      <c r="AC11" s="9">
        <v>1.75</v>
      </c>
      <c r="AD11" s="9">
        <v>0.34</v>
      </c>
      <c r="AE11" s="9">
        <v>79.18</v>
      </c>
      <c r="AF11" s="9">
        <v>131.78</v>
      </c>
      <c r="AG11" s="9">
        <v>423.48</v>
      </c>
      <c r="AH11" s="9">
        <v>19.8</v>
      </c>
      <c r="AI11" s="3">
        <v>449.49</v>
      </c>
      <c r="AJ11" s="17">
        <f t="shared" si="2"/>
        <v>1741.0600000000002</v>
      </c>
      <c r="AL11" s="18" t="s">
        <v>6</v>
      </c>
      <c r="AM11" s="9">
        <f t="shared" si="3"/>
        <v>409.33</v>
      </c>
      <c r="AN11" s="9">
        <f t="shared" si="0"/>
        <v>0</v>
      </c>
      <c r="AO11" s="9">
        <f t="shared" si="0"/>
        <v>37.17</v>
      </c>
      <c r="AP11" s="9">
        <f t="shared" si="0"/>
        <v>81.23</v>
      </c>
      <c r="AQ11" s="9">
        <f t="shared" si="0"/>
        <v>151.24</v>
      </c>
      <c r="AR11" s="9">
        <f t="shared" si="0"/>
        <v>16.58</v>
      </c>
      <c r="AS11" s="9">
        <f t="shared" si="0"/>
        <v>0</v>
      </c>
      <c r="AT11" s="9">
        <f t="shared" si="0"/>
        <v>121.17999999999999</v>
      </c>
      <c r="AU11" s="9">
        <f t="shared" si="0"/>
        <v>13.43</v>
      </c>
      <c r="AV11" s="9">
        <f t="shared" si="0"/>
        <v>132.82</v>
      </c>
      <c r="AW11" s="9">
        <f t="shared" si="0"/>
        <v>367.04</v>
      </c>
      <c r="AX11" s="9">
        <f t="shared" si="0"/>
        <v>277.1</v>
      </c>
      <c r="AY11" s="9">
        <f t="shared" si="0"/>
        <v>891.58</v>
      </c>
      <c r="AZ11" s="9">
        <f t="shared" si="0"/>
        <v>81.02</v>
      </c>
      <c r="BA11" s="3">
        <f t="shared" si="0"/>
        <v>2054.51</v>
      </c>
      <c r="BB11" s="17">
        <f t="shared" si="4"/>
        <v>4634.23</v>
      </c>
    </row>
    <row r="12" spans="2:54" ht="15">
      <c r="B12" s="16" t="s">
        <v>7</v>
      </c>
      <c r="C12" s="9">
        <v>382.78</v>
      </c>
      <c r="D12" s="9">
        <v>0</v>
      </c>
      <c r="E12" s="9">
        <v>19.28</v>
      </c>
      <c r="F12" s="9">
        <v>4.14</v>
      </c>
      <c r="G12" s="9">
        <v>100.36</v>
      </c>
      <c r="H12" s="9">
        <v>24.43</v>
      </c>
      <c r="I12" s="9">
        <v>71.1</v>
      </c>
      <c r="J12" s="9">
        <v>0</v>
      </c>
      <c r="K12" s="9">
        <v>7.82</v>
      </c>
      <c r="L12" s="9">
        <v>55.93</v>
      </c>
      <c r="M12" s="9">
        <v>64.66</v>
      </c>
      <c r="N12" s="9">
        <v>30.82</v>
      </c>
      <c r="O12" s="9">
        <v>65.97</v>
      </c>
      <c r="P12" s="9">
        <v>65.68</v>
      </c>
      <c r="Q12" s="3">
        <v>517.63</v>
      </c>
      <c r="R12" s="17">
        <f t="shared" si="1"/>
        <v>1410.6</v>
      </c>
      <c r="T12" s="16" t="s">
        <v>7</v>
      </c>
      <c r="U12" s="9">
        <v>705.72</v>
      </c>
      <c r="V12" s="9">
        <v>0</v>
      </c>
      <c r="W12" s="9">
        <v>19.11</v>
      </c>
      <c r="X12" s="9">
        <v>46.79</v>
      </c>
      <c r="Y12" s="9">
        <v>380.16</v>
      </c>
      <c r="Z12" s="9">
        <v>9.89</v>
      </c>
      <c r="AA12" s="9">
        <v>50.08</v>
      </c>
      <c r="AB12" s="9">
        <v>0</v>
      </c>
      <c r="AC12" s="9">
        <v>48.77</v>
      </c>
      <c r="AD12" s="9">
        <v>4.29</v>
      </c>
      <c r="AE12" s="9">
        <v>31.7</v>
      </c>
      <c r="AF12" s="9">
        <v>51.35</v>
      </c>
      <c r="AG12" s="9">
        <v>115.76</v>
      </c>
      <c r="AH12" s="9">
        <v>49.43</v>
      </c>
      <c r="AI12" s="3">
        <v>260.51</v>
      </c>
      <c r="AJ12" s="17">
        <f t="shared" si="2"/>
        <v>1773.56</v>
      </c>
      <c r="AL12" s="16" t="s">
        <v>7</v>
      </c>
      <c r="AM12" s="9">
        <f t="shared" si="3"/>
        <v>1088.5</v>
      </c>
      <c r="AN12" s="9">
        <f t="shared" si="0"/>
        <v>0</v>
      </c>
      <c r="AO12" s="9">
        <f t="shared" si="0"/>
        <v>38.39</v>
      </c>
      <c r="AP12" s="9">
        <f t="shared" si="0"/>
        <v>50.93</v>
      </c>
      <c r="AQ12" s="9">
        <f t="shared" si="0"/>
        <v>480.52000000000004</v>
      </c>
      <c r="AR12" s="9">
        <f t="shared" si="0"/>
        <v>34.32</v>
      </c>
      <c r="AS12" s="9">
        <f t="shared" si="0"/>
        <v>121.17999999999999</v>
      </c>
      <c r="AT12" s="9">
        <f t="shared" si="0"/>
        <v>0</v>
      </c>
      <c r="AU12" s="9">
        <f t="shared" si="0"/>
        <v>56.59</v>
      </c>
      <c r="AV12" s="9">
        <f t="shared" si="0"/>
        <v>60.22</v>
      </c>
      <c r="AW12" s="9">
        <f t="shared" si="0"/>
        <v>96.36</v>
      </c>
      <c r="AX12" s="9">
        <f t="shared" si="0"/>
        <v>82.17</v>
      </c>
      <c r="AY12" s="9">
        <f t="shared" si="0"/>
        <v>181.73000000000002</v>
      </c>
      <c r="AZ12" s="9">
        <f t="shared" si="0"/>
        <v>115.11000000000001</v>
      </c>
      <c r="BA12" s="3">
        <f t="shared" si="0"/>
        <v>778.14</v>
      </c>
      <c r="BB12" s="17">
        <f t="shared" si="4"/>
        <v>3184.16</v>
      </c>
    </row>
    <row r="13" spans="2:54" ht="15">
      <c r="B13" s="16" t="s">
        <v>8</v>
      </c>
      <c r="C13" s="9">
        <v>226.7</v>
      </c>
      <c r="D13" s="9">
        <v>0</v>
      </c>
      <c r="E13" s="9">
        <v>21.98</v>
      </c>
      <c r="F13" s="9">
        <v>3.51</v>
      </c>
      <c r="G13" s="9">
        <v>20.59</v>
      </c>
      <c r="H13" s="9">
        <v>20.12</v>
      </c>
      <c r="I13" s="9">
        <v>11.68</v>
      </c>
      <c r="J13" s="9">
        <v>7.82</v>
      </c>
      <c r="K13" s="9">
        <v>0</v>
      </c>
      <c r="L13" s="9">
        <v>38.48</v>
      </c>
      <c r="M13" s="9">
        <v>9.3</v>
      </c>
      <c r="N13" s="9">
        <v>11.58</v>
      </c>
      <c r="O13" s="9">
        <v>15.88</v>
      </c>
      <c r="P13" s="9">
        <v>15.59</v>
      </c>
      <c r="Q13" s="3">
        <v>127.96</v>
      </c>
      <c r="R13" s="17">
        <f t="shared" si="1"/>
        <v>531.1899999999999</v>
      </c>
      <c r="T13" s="16" t="s">
        <v>8</v>
      </c>
      <c r="U13" s="9">
        <v>337.32</v>
      </c>
      <c r="V13" s="9">
        <v>0</v>
      </c>
      <c r="W13" s="9">
        <v>10.1</v>
      </c>
      <c r="X13" s="9">
        <v>23.49</v>
      </c>
      <c r="Y13" s="9">
        <v>175.74</v>
      </c>
      <c r="Z13" s="9">
        <v>4.85</v>
      </c>
      <c r="AA13" s="9">
        <v>1.75</v>
      </c>
      <c r="AB13" s="9">
        <v>48.77</v>
      </c>
      <c r="AC13" s="9">
        <v>0</v>
      </c>
      <c r="AD13" s="9">
        <v>9.83</v>
      </c>
      <c r="AE13" s="9">
        <v>11.73</v>
      </c>
      <c r="AF13" s="9">
        <v>25.34</v>
      </c>
      <c r="AG13" s="9">
        <v>47.11</v>
      </c>
      <c r="AH13" s="9">
        <v>22.99</v>
      </c>
      <c r="AI13" s="3">
        <v>103.54</v>
      </c>
      <c r="AJ13" s="17">
        <f t="shared" si="2"/>
        <v>822.5600000000002</v>
      </c>
      <c r="AL13" s="16" t="s">
        <v>8</v>
      </c>
      <c r="AM13" s="9">
        <f t="shared" si="3"/>
        <v>564.02</v>
      </c>
      <c r="AN13" s="9">
        <f t="shared" si="0"/>
        <v>0</v>
      </c>
      <c r="AO13" s="9">
        <f t="shared" si="0"/>
        <v>32.08</v>
      </c>
      <c r="AP13" s="9">
        <f t="shared" si="0"/>
        <v>27</v>
      </c>
      <c r="AQ13" s="9">
        <f t="shared" si="0"/>
        <v>196.33</v>
      </c>
      <c r="AR13" s="9">
        <f t="shared" si="0"/>
        <v>24.97</v>
      </c>
      <c r="AS13" s="9">
        <f t="shared" si="0"/>
        <v>13.43</v>
      </c>
      <c r="AT13" s="9">
        <f t="shared" si="0"/>
        <v>56.59</v>
      </c>
      <c r="AU13" s="9">
        <f t="shared" si="0"/>
        <v>0</v>
      </c>
      <c r="AV13" s="9">
        <f t="shared" si="0"/>
        <v>48.309999999999995</v>
      </c>
      <c r="AW13" s="9">
        <f t="shared" si="0"/>
        <v>21.03</v>
      </c>
      <c r="AX13" s="9">
        <f t="shared" si="0"/>
        <v>36.92</v>
      </c>
      <c r="AY13" s="9">
        <f t="shared" si="0"/>
        <v>62.99</v>
      </c>
      <c r="AZ13" s="9">
        <f t="shared" si="0"/>
        <v>38.58</v>
      </c>
      <c r="BA13" s="3">
        <f t="shared" si="0"/>
        <v>231.5</v>
      </c>
      <c r="BB13" s="17">
        <f t="shared" si="4"/>
        <v>1353.7499999999998</v>
      </c>
    </row>
    <row r="14" spans="2:54" ht="15">
      <c r="B14" s="16" t="s">
        <v>9</v>
      </c>
      <c r="C14" s="9">
        <v>1071.58</v>
      </c>
      <c r="D14" s="9">
        <v>59.07</v>
      </c>
      <c r="E14" s="9">
        <v>30.03</v>
      </c>
      <c r="F14" s="9">
        <v>81.5</v>
      </c>
      <c r="G14" s="9">
        <v>254.08</v>
      </c>
      <c r="H14" s="9">
        <v>84.79</v>
      </c>
      <c r="I14" s="9">
        <v>132.48</v>
      </c>
      <c r="J14" s="9">
        <v>55.93</v>
      </c>
      <c r="K14" s="9">
        <v>38.48</v>
      </c>
      <c r="L14" s="9">
        <v>0</v>
      </c>
      <c r="M14" s="9">
        <v>28.54</v>
      </c>
      <c r="N14" s="9">
        <v>114.57</v>
      </c>
      <c r="O14" s="9">
        <v>121.38</v>
      </c>
      <c r="P14" s="9">
        <v>68.18</v>
      </c>
      <c r="Q14" s="3">
        <v>365.63</v>
      </c>
      <c r="R14" s="17">
        <f t="shared" si="1"/>
        <v>2506.24</v>
      </c>
      <c r="T14" s="16" t="s">
        <v>9</v>
      </c>
      <c r="U14" s="9">
        <v>1455.01</v>
      </c>
      <c r="V14" s="9">
        <v>0</v>
      </c>
      <c r="W14" s="9">
        <v>35.22</v>
      </c>
      <c r="X14" s="9">
        <v>81.5</v>
      </c>
      <c r="Y14" s="9">
        <v>571.05</v>
      </c>
      <c r="Z14" s="9">
        <v>13.84</v>
      </c>
      <c r="AA14" s="9">
        <v>0.34</v>
      </c>
      <c r="AB14" s="9">
        <v>4.29</v>
      </c>
      <c r="AC14" s="9">
        <v>9.83</v>
      </c>
      <c r="AD14" s="9">
        <v>0</v>
      </c>
      <c r="AE14" s="9">
        <v>46.09</v>
      </c>
      <c r="AF14" s="9">
        <v>140.1</v>
      </c>
      <c r="AG14" s="9">
        <v>155.95</v>
      </c>
      <c r="AH14" s="9">
        <v>57.38</v>
      </c>
      <c r="AI14" s="3">
        <v>294.16</v>
      </c>
      <c r="AJ14" s="17">
        <f t="shared" si="2"/>
        <v>2864.7599999999998</v>
      </c>
      <c r="AL14" s="16" t="s">
        <v>9</v>
      </c>
      <c r="AM14" s="9">
        <f t="shared" si="3"/>
        <v>2526.59</v>
      </c>
      <c r="AN14" s="9">
        <f t="shared" si="0"/>
        <v>59.07</v>
      </c>
      <c r="AO14" s="9">
        <f t="shared" si="0"/>
        <v>65.25</v>
      </c>
      <c r="AP14" s="9">
        <f t="shared" si="0"/>
        <v>163</v>
      </c>
      <c r="AQ14" s="9">
        <f t="shared" si="0"/>
        <v>825.13</v>
      </c>
      <c r="AR14" s="9">
        <f t="shared" si="0"/>
        <v>98.63000000000001</v>
      </c>
      <c r="AS14" s="9">
        <f t="shared" si="0"/>
        <v>132.82</v>
      </c>
      <c r="AT14" s="9">
        <f t="shared" si="0"/>
        <v>60.22</v>
      </c>
      <c r="AU14" s="9">
        <f t="shared" si="0"/>
        <v>48.309999999999995</v>
      </c>
      <c r="AV14" s="9">
        <f t="shared" si="0"/>
        <v>0</v>
      </c>
      <c r="AW14" s="9">
        <f t="shared" si="0"/>
        <v>74.63</v>
      </c>
      <c r="AX14" s="9">
        <f t="shared" si="0"/>
        <v>254.67</v>
      </c>
      <c r="AY14" s="9">
        <f t="shared" si="0"/>
        <v>277.33</v>
      </c>
      <c r="AZ14" s="9">
        <f t="shared" si="0"/>
        <v>125.56</v>
      </c>
      <c r="BA14" s="3">
        <f t="shared" si="0"/>
        <v>659.79</v>
      </c>
      <c r="BB14" s="17">
        <f t="shared" si="4"/>
        <v>5371.000000000001</v>
      </c>
    </row>
    <row r="15" spans="2:54" ht="15">
      <c r="B15" s="16" t="s">
        <v>10</v>
      </c>
      <c r="C15" s="9">
        <v>660.62</v>
      </c>
      <c r="D15" s="9">
        <v>65.27</v>
      </c>
      <c r="E15" s="9">
        <v>31.05</v>
      </c>
      <c r="F15" s="9">
        <v>66.49</v>
      </c>
      <c r="G15" s="9">
        <v>186.17</v>
      </c>
      <c r="H15" s="9">
        <v>111.43</v>
      </c>
      <c r="I15" s="9">
        <v>287.86</v>
      </c>
      <c r="J15" s="9">
        <v>64.66</v>
      </c>
      <c r="K15" s="9">
        <v>9.3</v>
      </c>
      <c r="L15" s="9">
        <v>28.54</v>
      </c>
      <c r="M15" s="8">
        <v>0</v>
      </c>
      <c r="N15" s="8">
        <v>1259.6200000000001</v>
      </c>
      <c r="O15" s="8">
        <v>2124.18</v>
      </c>
      <c r="P15" s="8">
        <v>412.91999999999996</v>
      </c>
      <c r="Q15" s="5">
        <v>686.0999999999999</v>
      </c>
      <c r="R15" s="17">
        <f t="shared" si="1"/>
        <v>5994.210000000001</v>
      </c>
      <c r="T15" s="16" t="s">
        <v>10</v>
      </c>
      <c r="U15" s="9">
        <v>947.82</v>
      </c>
      <c r="V15" s="9">
        <v>0</v>
      </c>
      <c r="W15" s="9">
        <v>20.57</v>
      </c>
      <c r="X15" s="9">
        <v>41.46</v>
      </c>
      <c r="Y15" s="9">
        <v>265.55</v>
      </c>
      <c r="Z15" s="9">
        <v>28.48</v>
      </c>
      <c r="AA15" s="9">
        <v>79.18</v>
      </c>
      <c r="AB15" s="9">
        <v>31.7</v>
      </c>
      <c r="AC15" s="9">
        <v>11.73</v>
      </c>
      <c r="AD15" s="9">
        <v>46.09</v>
      </c>
      <c r="AE15" s="8">
        <v>0</v>
      </c>
      <c r="AF15" s="8">
        <v>19.959999999999997</v>
      </c>
      <c r="AG15" s="8">
        <v>135.19</v>
      </c>
      <c r="AH15" s="8">
        <v>117.92</v>
      </c>
      <c r="AI15" s="5">
        <v>324.93</v>
      </c>
      <c r="AJ15" s="17">
        <f t="shared" si="2"/>
        <v>2070.5800000000004</v>
      </c>
      <c r="AL15" s="16" t="s">
        <v>10</v>
      </c>
      <c r="AM15" s="9">
        <f t="shared" si="3"/>
        <v>1608.44</v>
      </c>
      <c r="AN15" s="9">
        <f t="shared" si="0"/>
        <v>65.27</v>
      </c>
      <c r="AO15" s="9">
        <f t="shared" si="0"/>
        <v>51.620000000000005</v>
      </c>
      <c r="AP15" s="9">
        <f t="shared" si="0"/>
        <v>107.94999999999999</v>
      </c>
      <c r="AQ15" s="9">
        <f t="shared" si="0"/>
        <v>451.72</v>
      </c>
      <c r="AR15" s="9">
        <f t="shared" si="0"/>
        <v>139.91</v>
      </c>
      <c r="AS15" s="9">
        <f t="shared" si="0"/>
        <v>367.04</v>
      </c>
      <c r="AT15" s="9">
        <f t="shared" si="0"/>
        <v>96.36</v>
      </c>
      <c r="AU15" s="9">
        <f t="shared" si="0"/>
        <v>21.03</v>
      </c>
      <c r="AV15" s="9">
        <f t="shared" si="0"/>
        <v>74.63</v>
      </c>
      <c r="AW15" s="8">
        <f t="shared" si="0"/>
        <v>0</v>
      </c>
      <c r="AX15" s="8">
        <f t="shared" si="0"/>
        <v>1279.5800000000002</v>
      </c>
      <c r="AY15" s="8">
        <f t="shared" si="0"/>
        <v>2259.37</v>
      </c>
      <c r="AZ15" s="8">
        <f t="shared" si="0"/>
        <v>530.8399999999999</v>
      </c>
      <c r="BA15" s="5">
        <f t="shared" si="0"/>
        <v>1011.03</v>
      </c>
      <c r="BB15" s="17">
        <f t="shared" si="4"/>
        <v>8064.79</v>
      </c>
    </row>
    <row r="16" spans="2:54" ht="15">
      <c r="B16" s="16" t="s">
        <v>11</v>
      </c>
      <c r="C16" s="9">
        <v>383.04</v>
      </c>
      <c r="D16" s="9">
        <v>25.73</v>
      </c>
      <c r="E16" s="9">
        <v>15.32</v>
      </c>
      <c r="F16" s="9">
        <v>26.44</v>
      </c>
      <c r="G16" s="9">
        <v>54.97</v>
      </c>
      <c r="H16" s="9">
        <v>49.81</v>
      </c>
      <c r="I16" s="9">
        <v>145.32</v>
      </c>
      <c r="J16" s="9">
        <v>30.82</v>
      </c>
      <c r="K16" s="9">
        <v>11.58</v>
      </c>
      <c r="L16" s="9">
        <v>114.57</v>
      </c>
      <c r="M16" s="8">
        <v>1259.6200000000001</v>
      </c>
      <c r="N16" s="8">
        <v>0</v>
      </c>
      <c r="O16" s="8">
        <v>123.81</v>
      </c>
      <c r="P16" s="8">
        <v>0</v>
      </c>
      <c r="Q16" s="5">
        <v>1.17</v>
      </c>
      <c r="R16" s="17">
        <f t="shared" si="1"/>
        <v>2242.2000000000003</v>
      </c>
      <c r="T16" s="16" t="s">
        <v>11</v>
      </c>
      <c r="U16" s="9">
        <v>914.2</v>
      </c>
      <c r="V16" s="9">
        <v>0</v>
      </c>
      <c r="W16" s="9">
        <v>6.56</v>
      </c>
      <c r="X16" s="9">
        <v>12.89</v>
      </c>
      <c r="Y16" s="9">
        <v>226.72</v>
      </c>
      <c r="Z16" s="9">
        <v>19.28</v>
      </c>
      <c r="AA16" s="9">
        <v>131.78</v>
      </c>
      <c r="AB16" s="9">
        <v>51.35</v>
      </c>
      <c r="AC16" s="9">
        <v>25.34</v>
      </c>
      <c r="AD16" s="9">
        <v>140.1</v>
      </c>
      <c r="AE16" s="8">
        <v>19.959999999999997</v>
      </c>
      <c r="AF16" s="8">
        <v>0</v>
      </c>
      <c r="AG16" s="8">
        <v>0.53</v>
      </c>
      <c r="AH16" s="8">
        <v>5.8999999999999995</v>
      </c>
      <c r="AI16" s="5">
        <v>1.1</v>
      </c>
      <c r="AJ16" s="17">
        <f t="shared" si="2"/>
        <v>1555.7099999999996</v>
      </c>
      <c r="AL16" s="16" t="s">
        <v>11</v>
      </c>
      <c r="AM16" s="9">
        <f t="shared" si="3"/>
        <v>1297.24</v>
      </c>
      <c r="AN16" s="9">
        <f t="shared" si="0"/>
        <v>25.73</v>
      </c>
      <c r="AO16" s="9">
        <f t="shared" si="0"/>
        <v>21.88</v>
      </c>
      <c r="AP16" s="9">
        <f t="shared" si="0"/>
        <v>39.33</v>
      </c>
      <c r="AQ16" s="9">
        <f t="shared" si="0"/>
        <v>281.69</v>
      </c>
      <c r="AR16" s="9">
        <f t="shared" si="0"/>
        <v>69.09</v>
      </c>
      <c r="AS16" s="9">
        <f t="shared" si="0"/>
        <v>277.1</v>
      </c>
      <c r="AT16" s="9">
        <f t="shared" si="0"/>
        <v>82.17</v>
      </c>
      <c r="AU16" s="9">
        <f t="shared" si="0"/>
        <v>36.92</v>
      </c>
      <c r="AV16" s="9">
        <f t="shared" si="0"/>
        <v>254.67</v>
      </c>
      <c r="AW16" s="8">
        <f t="shared" si="0"/>
        <v>1279.5800000000002</v>
      </c>
      <c r="AX16" s="8">
        <f t="shared" si="0"/>
        <v>0</v>
      </c>
      <c r="AY16" s="8">
        <f t="shared" si="0"/>
        <v>124.34</v>
      </c>
      <c r="AZ16" s="8">
        <f t="shared" si="0"/>
        <v>5.8999999999999995</v>
      </c>
      <c r="BA16" s="5">
        <f t="shared" si="0"/>
        <v>2.27</v>
      </c>
      <c r="BB16" s="17">
        <f t="shared" si="4"/>
        <v>3797.9100000000008</v>
      </c>
    </row>
    <row r="17" spans="2:54" ht="15">
      <c r="B17" s="16" t="s">
        <v>12</v>
      </c>
      <c r="C17" s="9">
        <v>717.71</v>
      </c>
      <c r="D17" s="9">
        <v>0</v>
      </c>
      <c r="E17" s="9">
        <v>15.28</v>
      </c>
      <c r="F17" s="9">
        <v>28.54</v>
      </c>
      <c r="G17" s="9">
        <v>79.1</v>
      </c>
      <c r="H17" s="9">
        <v>103.81</v>
      </c>
      <c r="I17" s="9">
        <v>468.1</v>
      </c>
      <c r="J17" s="9">
        <v>65.97</v>
      </c>
      <c r="K17" s="9">
        <v>15.88</v>
      </c>
      <c r="L17" s="9">
        <v>121.38</v>
      </c>
      <c r="M17" s="8">
        <v>2124.18</v>
      </c>
      <c r="N17" s="8">
        <v>123.81</v>
      </c>
      <c r="O17" s="8">
        <v>0</v>
      </c>
      <c r="P17" s="8">
        <v>1860.53</v>
      </c>
      <c r="Q17" s="5">
        <v>1807.1100000000001</v>
      </c>
      <c r="R17" s="17">
        <f t="shared" si="1"/>
        <v>7531.4</v>
      </c>
      <c r="T17" s="16" t="s">
        <v>12</v>
      </c>
      <c r="U17" s="9">
        <v>1713.91</v>
      </c>
      <c r="V17" s="9">
        <v>0</v>
      </c>
      <c r="W17" s="9">
        <v>88.93</v>
      </c>
      <c r="X17" s="9">
        <v>191.17</v>
      </c>
      <c r="Y17" s="9">
        <v>364.56</v>
      </c>
      <c r="Z17" s="9">
        <v>140.36</v>
      </c>
      <c r="AA17" s="9">
        <v>423.48</v>
      </c>
      <c r="AB17" s="9">
        <v>115.76</v>
      </c>
      <c r="AC17" s="9">
        <v>47.11</v>
      </c>
      <c r="AD17" s="9">
        <v>155.95</v>
      </c>
      <c r="AE17" s="8">
        <v>135.19</v>
      </c>
      <c r="AF17" s="8">
        <v>0.53</v>
      </c>
      <c r="AG17" s="8">
        <v>0</v>
      </c>
      <c r="AH17" s="8">
        <v>7.91</v>
      </c>
      <c r="AI17" s="5">
        <v>23.42</v>
      </c>
      <c r="AJ17" s="17">
        <f t="shared" si="2"/>
        <v>3408.2800000000007</v>
      </c>
      <c r="AL17" s="16" t="s">
        <v>12</v>
      </c>
      <c r="AM17" s="9">
        <f t="shared" si="3"/>
        <v>2431.62</v>
      </c>
      <c r="AN17" s="9">
        <f t="shared" si="0"/>
        <v>0</v>
      </c>
      <c r="AO17" s="9">
        <f t="shared" si="0"/>
        <v>104.21000000000001</v>
      </c>
      <c r="AP17" s="9">
        <f t="shared" si="0"/>
        <v>219.70999999999998</v>
      </c>
      <c r="AQ17" s="9">
        <f t="shared" si="0"/>
        <v>443.65999999999997</v>
      </c>
      <c r="AR17" s="9">
        <f t="shared" si="0"/>
        <v>244.17000000000002</v>
      </c>
      <c r="AS17" s="9">
        <f t="shared" si="0"/>
        <v>891.58</v>
      </c>
      <c r="AT17" s="9">
        <f t="shared" si="0"/>
        <v>181.73000000000002</v>
      </c>
      <c r="AU17" s="9">
        <f t="shared" si="0"/>
        <v>62.99</v>
      </c>
      <c r="AV17" s="9">
        <f t="shared" si="0"/>
        <v>277.33</v>
      </c>
      <c r="AW17" s="8">
        <f t="shared" si="0"/>
        <v>2259.37</v>
      </c>
      <c r="AX17" s="8">
        <f t="shared" si="0"/>
        <v>124.34</v>
      </c>
      <c r="AY17" s="8">
        <f t="shared" si="0"/>
        <v>0</v>
      </c>
      <c r="AZ17" s="8">
        <f t="shared" si="0"/>
        <v>1868.44</v>
      </c>
      <c r="BA17" s="5">
        <f t="shared" si="0"/>
        <v>1830.5300000000002</v>
      </c>
      <c r="BB17" s="17">
        <f t="shared" si="4"/>
        <v>10939.68</v>
      </c>
    </row>
    <row r="18" spans="2:54" ht="15">
      <c r="B18" s="16" t="s">
        <v>13</v>
      </c>
      <c r="C18" s="9">
        <v>530.67</v>
      </c>
      <c r="D18" s="9">
        <v>0</v>
      </c>
      <c r="E18" s="9">
        <v>20.15</v>
      </c>
      <c r="F18" s="9">
        <v>0.06</v>
      </c>
      <c r="G18" s="9">
        <v>135.86</v>
      </c>
      <c r="H18" s="9">
        <v>121.71</v>
      </c>
      <c r="I18" s="9">
        <v>61.22</v>
      </c>
      <c r="J18" s="9">
        <v>65.68</v>
      </c>
      <c r="K18" s="9">
        <v>15.59</v>
      </c>
      <c r="L18" s="9">
        <v>68.18</v>
      </c>
      <c r="M18" s="8">
        <v>412.91999999999996</v>
      </c>
      <c r="N18" s="8">
        <v>0</v>
      </c>
      <c r="O18" s="8">
        <v>1860.53</v>
      </c>
      <c r="P18" s="8">
        <v>0</v>
      </c>
      <c r="Q18" s="5">
        <v>1234.11</v>
      </c>
      <c r="R18" s="17">
        <f t="shared" si="1"/>
        <v>4526.679999999999</v>
      </c>
      <c r="T18" s="16" t="s">
        <v>13</v>
      </c>
      <c r="U18" s="9">
        <v>947.64</v>
      </c>
      <c r="V18" s="9">
        <v>0</v>
      </c>
      <c r="W18" s="9">
        <v>26.92</v>
      </c>
      <c r="X18" s="9">
        <v>84.73</v>
      </c>
      <c r="Y18" s="9">
        <v>180.15</v>
      </c>
      <c r="Z18" s="9">
        <v>66.83</v>
      </c>
      <c r="AA18" s="9">
        <v>19.8</v>
      </c>
      <c r="AB18" s="9">
        <v>49.43</v>
      </c>
      <c r="AC18" s="9">
        <v>22.99</v>
      </c>
      <c r="AD18" s="9">
        <v>57.38</v>
      </c>
      <c r="AE18" s="8">
        <v>117.92</v>
      </c>
      <c r="AF18" s="8">
        <v>5.8999999999999995</v>
      </c>
      <c r="AG18" s="8">
        <v>7.91</v>
      </c>
      <c r="AH18" s="8">
        <v>0</v>
      </c>
      <c r="AI18" s="5">
        <v>0.4</v>
      </c>
      <c r="AJ18" s="17">
        <f t="shared" si="2"/>
        <v>1588.0000000000005</v>
      </c>
      <c r="AL18" s="16" t="s">
        <v>13</v>
      </c>
      <c r="AM18" s="9">
        <f t="shared" si="3"/>
        <v>1478.31</v>
      </c>
      <c r="AN18" s="9">
        <f t="shared" si="0"/>
        <v>0</v>
      </c>
      <c r="AO18" s="9">
        <f t="shared" si="0"/>
        <v>47.07</v>
      </c>
      <c r="AP18" s="9">
        <f t="shared" si="0"/>
        <v>84.79</v>
      </c>
      <c r="AQ18" s="9">
        <f t="shared" si="0"/>
        <v>316.01</v>
      </c>
      <c r="AR18" s="9">
        <f t="shared" si="0"/>
        <v>188.54</v>
      </c>
      <c r="AS18" s="9">
        <f t="shared" si="0"/>
        <v>81.02</v>
      </c>
      <c r="AT18" s="9">
        <f t="shared" si="0"/>
        <v>115.11000000000001</v>
      </c>
      <c r="AU18" s="9">
        <f t="shared" si="0"/>
        <v>38.58</v>
      </c>
      <c r="AV18" s="9">
        <f t="shared" si="0"/>
        <v>125.56</v>
      </c>
      <c r="AW18" s="8">
        <f t="shared" si="0"/>
        <v>530.8399999999999</v>
      </c>
      <c r="AX18" s="8">
        <f t="shared" si="0"/>
        <v>5.8999999999999995</v>
      </c>
      <c r="AY18" s="8">
        <f t="shared" si="0"/>
        <v>1868.44</v>
      </c>
      <c r="AZ18" s="8">
        <f t="shared" si="0"/>
        <v>0</v>
      </c>
      <c r="BA18" s="5">
        <f t="shared" si="0"/>
        <v>1234.51</v>
      </c>
      <c r="BB18" s="17">
        <f t="shared" si="4"/>
        <v>6114.68</v>
      </c>
    </row>
    <row r="19" spans="2:54" ht="15">
      <c r="B19" s="19" t="s">
        <v>14</v>
      </c>
      <c r="C19" s="4">
        <v>3342.69</v>
      </c>
      <c r="D19" s="4">
        <v>0</v>
      </c>
      <c r="E19" s="4">
        <v>143.55</v>
      </c>
      <c r="F19" s="4">
        <v>11.38</v>
      </c>
      <c r="G19" s="4">
        <v>1041.67</v>
      </c>
      <c r="H19" s="4">
        <v>860.38</v>
      </c>
      <c r="I19" s="4">
        <v>1605.02</v>
      </c>
      <c r="J19" s="4">
        <v>517.63</v>
      </c>
      <c r="K19" s="4">
        <v>127.96</v>
      </c>
      <c r="L19" s="4">
        <v>365.63</v>
      </c>
      <c r="M19" s="6">
        <v>686.0999999999999</v>
      </c>
      <c r="N19" s="6">
        <v>1.17</v>
      </c>
      <c r="O19" s="6">
        <v>1807.1100000000001</v>
      </c>
      <c r="P19" s="6">
        <v>1234.11</v>
      </c>
      <c r="Q19" s="7">
        <v>0</v>
      </c>
      <c r="R19" s="20">
        <f t="shared" si="1"/>
        <v>11744.400000000001</v>
      </c>
      <c r="T19" s="19" t="s">
        <v>14</v>
      </c>
      <c r="U19" s="4">
        <v>5253.05</v>
      </c>
      <c r="V19" s="4">
        <v>0</v>
      </c>
      <c r="W19" s="4">
        <v>156.04</v>
      </c>
      <c r="X19" s="4">
        <v>517.44</v>
      </c>
      <c r="Y19" s="4">
        <v>1075.57</v>
      </c>
      <c r="Z19" s="4">
        <v>428</v>
      </c>
      <c r="AA19" s="4">
        <v>449.49</v>
      </c>
      <c r="AB19" s="4">
        <v>260.51</v>
      </c>
      <c r="AC19" s="4">
        <v>103.54</v>
      </c>
      <c r="AD19" s="4">
        <v>294.16</v>
      </c>
      <c r="AE19" s="6">
        <v>324.93</v>
      </c>
      <c r="AF19" s="6">
        <v>1.1</v>
      </c>
      <c r="AG19" s="6">
        <v>23.42</v>
      </c>
      <c r="AH19" s="6">
        <v>0.4</v>
      </c>
      <c r="AI19" s="7">
        <v>0</v>
      </c>
      <c r="AJ19" s="20">
        <f t="shared" si="2"/>
        <v>8887.650000000001</v>
      </c>
      <c r="AL19" s="19" t="s">
        <v>14</v>
      </c>
      <c r="AM19" s="4">
        <f t="shared" si="3"/>
        <v>8595.74</v>
      </c>
      <c r="AN19" s="4">
        <f t="shared" si="0"/>
        <v>0</v>
      </c>
      <c r="AO19" s="4">
        <f t="shared" si="0"/>
        <v>299.59000000000003</v>
      </c>
      <c r="AP19" s="4">
        <f t="shared" si="0"/>
        <v>528.82</v>
      </c>
      <c r="AQ19" s="4">
        <f t="shared" si="0"/>
        <v>2117.24</v>
      </c>
      <c r="AR19" s="4">
        <f t="shared" si="0"/>
        <v>1288.38</v>
      </c>
      <c r="AS19" s="4">
        <f t="shared" si="0"/>
        <v>2054.51</v>
      </c>
      <c r="AT19" s="4">
        <f t="shared" si="0"/>
        <v>778.14</v>
      </c>
      <c r="AU19" s="4">
        <f t="shared" si="0"/>
        <v>231.5</v>
      </c>
      <c r="AV19" s="4">
        <f t="shared" si="0"/>
        <v>659.79</v>
      </c>
      <c r="AW19" s="6">
        <f t="shared" si="0"/>
        <v>1011.03</v>
      </c>
      <c r="AX19" s="6">
        <f t="shared" si="0"/>
        <v>2.27</v>
      </c>
      <c r="AY19" s="6">
        <f t="shared" si="0"/>
        <v>1830.5300000000002</v>
      </c>
      <c r="AZ19" s="6">
        <f t="shared" si="0"/>
        <v>1234.51</v>
      </c>
      <c r="BA19" s="7">
        <f t="shared" si="0"/>
        <v>0</v>
      </c>
      <c r="BB19" s="20">
        <f t="shared" si="4"/>
        <v>20632.049999999996</v>
      </c>
    </row>
    <row r="20" spans="2:54" ht="15.75" thickBot="1">
      <c r="B20" s="21" t="s">
        <v>15</v>
      </c>
      <c r="C20" s="22">
        <f>SUM(C5:C19)</f>
        <v>11093.65</v>
      </c>
      <c r="D20" s="22">
        <f aca="true" t="shared" si="5" ref="D20:R20">SUM(D5:D19)</f>
        <v>527.1099999999999</v>
      </c>
      <c r="E20" s="22">
        <f t="shared" si="5"/>
        <v>1904.28</v>
      </c>
      <c r="F20" s="22">
        <f t="shared" si="5"/>
        <v>1265.8800000000003</v>
      </c>
      <c r="G20" s="22">
        <f t="shared" si="5"/>
        <v>3126.31</v>
      </c>
      <c r="H20" s="22">
        <f t="shared" si="5"/>
        <v>2727.7</v>
      </c>
      <c r="I20" s="22">
        <f t="shared" si="5"/>
        <v>2893.17</v>
      </c>
      <c r="J20" s="22">
        <f t="shared" si="5"/>
        <v>1410.6</v>
      </c>
      <c r="K20" s="22">
        <f t="shared" si="5"/>
        <v>531.1899999999999</v>
      </c>
      <c r="L20" s="22">
        <f t="shared" si="5"/>
        <v>2506.24</v>
      </c>
      <c r="M20" s="22">
        <f t="shared" si="5"/>
        <v>5994.210000000001</v>
      </c>
      <c r="N20" s="22">
        <f t="shared" si="5"/>
        <v>2242.2000000000003</v>
      </c>
      <c r="O20" s="22">
        <f t="shared" si="5"/>
        <v>7531.4</v>
      </c>
      <c r="P20" s="22">
        <f t="shared" si="5"/>
        <v>4526.679999999999</v>
      </c>
      <c r="Q20" s="23">
        <f t="shared" si="5"/>
        <v>11744.400000000001</v>
      </c>
      <c r="R20" s="24">
        <f t="shared" si="5"/>
        <v>60025.020000000004</v>
      </c>
      <c r="T20" s="21" t="s">
        <v>15</v>
      </c>
      <c r="U20" s="22">
        <f>SUM(U5:U19)</f>
        <v>14982.189999999999</v>
      </c>
      <c r="V20" s="22">
        <f>SUM(V5:V19)</f>
        <v>107.08</v>
      </c>
      <c r="W20" s="22">
        <f>SUM(W5:W19)</f>
        <v>835.7399999999999</v>
      </c>
      <c r="X20" s="22">
        <f>SUM(X5:X19)</f>
        <v>1570.2</v>
      </c>
      <c r="Y20" s="22">
        <f>SUM(Y5:Y19)</f>
        <v>4322.2</v>
      </c>
      <c r="Z20" s="22">
        <f>SUM(Z5:Z19)</f>
        <v>1671.9699999999998</v>
      </c>
      <c r="AA20" s="22">
        <f>SUM(AA5:AA19)</f>
        <v>1741.0600000000002</v>
      </c>
      <c r="AB20" s="22">
        <f>SUM(AB5:AB19)</f>
        <v>1773.56</v>
      </c>
      <c r="AC20" s="22">
        <f>SUM(AC5:AC19)</f>
        <v>822.5600000000002</v>
      </c>
      <c r="AD20" s="22">
        <f>SUM(AD5:AD19)</f>
        <v>2864.7599999999998</v>
      </c>
      <c r="AE20" s="22">
        <f>SUM(AE5:AE19)</f>
        <v>2070.5800000000004</v>
      </c>
      <c r="AF20" s="22">
        <f>SUM(AF5:AF19)</f>
        <v>1555.7099999999996</v>
      </c>
      <c r="AG20" s="22">
        <f>SUM(AG5:AG19)</f>
        <v>3408.2800000000007</v>
      </c>
      <c r="AH20" s="22">
        <f>SUM(AH5:AH19)</f>
        <v>1588.0000000000005</v>
      </c>
      <c r="AI20" s="23">
        <f>SUM(AI5:AI19)</f>
        <v>8887.650000000001</v>
      </c>
      <c r="AJ20" s="24">
        <f>SUM(AJ5:AJ19)</f>
        <v>48201.54000000001</v>
      </c>
      <c r="AL20" s="21" t="s">
        <v>15</v>
      </c>
      <c r="AM20" s="22">
        <f>SUM(AM5:AM19)</f>
        <v>26075.840000000004</v>
      </c>
      <c r="AN20" s="22">
        <f>SUM(AN5:AN19)</f>
        <v>634.19</v>
      </c>
      <c r="AO20" s="22">
        <f>SUM(AO5:AO19)</f>
        <v>2740.02</v>
      </c>
      <c r="AP20" s="22">
        <f>SUM(AP5:AP19)</f>
        <v>2836.0800000000004</v>
      </c>
      <c r="AQ20" s="22">
        <f>SUM(AQ5:AQ19)</f>
        <v>7448.509999999999</v>
      </c>
      <c r="AR20" s="22">
        <f>SUM(AR5:AR19)</f>
        <v>4399.67</v>
      </c>
      <c r="AS20" s="22">
        <f>SUM(AS5:AS19)</f>
        <v>4634.23</v>
      </c>
      <c r="AT20" s="22">
        <f>SUM(AT5:AT19)</f>
        <v>3184.16</v>
      </c>
      <c r="AU20" s="22">
        <f>SUM(AU5:AU19)</f>
        <v>1353.7499999999998</v>
      </c>
      <c r="AV20" s="22">
        <f>SUM(AV5:AV19)</f>
        <v>5371.000000000001</v>
      </c>
      <c r="AW20" s="22">
        <f>SUM(AW5:AW19)</f>
        <v>8064.79</v>
      </c>
      <c r="AX20" s="22">
        <f>SUM(AX5:AX19)</f>
        <v>3797.9100000000008</v>
      </c>
      <c r="AY20" s="22">
        <f>SUM(AY5:AY19)</f>
        <v>10939.68</v>
      </c>
      <c r="AZ20" s="22">
        <f>SUM(AZ5:AZ19)</f>
        <v>6114.68</v>
      </c>
      <c r="BA20" s="23">
        <f>SUM(BA5:BA19)</f>
        <v>20632.049999999996</v>
      </c>
      <c r="BB20" s="24">
        <f>SUM(BB5:BB19)</f>
        <v>108226.56</v>
      </c>
    </row>
    <row r="21" spans="2:54" ht="16.5" thickBot="1" thickTop="1">
      <c r="B21" s="2"/>
      <c r="C21" s="9"/>
      <c r="D21" s="9"/>
      <c r="E21" s="9"/>
      <c r="F21" s="9"/>
      <c r="G21" s="9"/>
      <c r="H21" s="9"/>
      <c r="I21" s="9"/>
      <c r="J21" s="9"/>
      <c r="K21" s="9"/>
      <c r="L21" s="9"/>
      <c r="M21" s="9"/>
      <c r="N21" s="9"/>
      <c r="O21" s="9"/>
      <c r="P21" s="9"/>
      <c r="Q21" s="9"/>
      <c r="R21" s="9"/>
      <c r="T21" s="2"/>
      <c r="U21" s="9"/>
      <c r="V21" s="9"/>
      <c r="W21" s="9"/>
      <c r="X21" s="9"/>
      <c r="Y21" s="9"/>
      <c r="Z21" s="9"/>
      <c r="AA21" s="9"/>
      <c r="AB21" s="9"/>
      <c r="AC21" s="9"/>
      <c r="AD21" s="9"/>
      <c r="AE21" s="9"/>
      <c r="AF21" s="9"/>
      <c r="AG21" s="9"/>
      <c r="AH21" s="9"/>
      <c r="AI21" s="9"/>
      <c r="AJ21" s="9"/>
      <c r="AL21" s="2"/>
      <c r="AM21" s="9"/>
      <c r="AN21" s="9"/>
      <c r="AO21" s="9"/>
      <c r="AP21" s="9"/>
      <c r="AQ21" s="9"/>
      <c r="AR21" s="9"/>
      <c r="AS21" s="9"/>
      <c r="AT21" s="9"/>
      <c r="AU21" s="9"/>
      <c r="AV21" s="9"/>
      <c r="AW21" s="9"/>
      <c r="AX21" s="9"/>
      <c r="AY21" s="9"/>
      <c r="AZ21" s="9"/>
      <c r="BA21" s="9"/>
      <c r="BB21" s="9"/>
    </row>
    <row r="22" spans="3:54" ht="15.75" thickTop="1">
      <c r="C22" s="182" t="s">
        <v>116</v>
      </c>
      <c r="D22" s="182" t="s">
        <v>117</v>
      </c>
      <c r="F22" s="182" t="s">
        <v>119</v>
      </c>
      <c r="H22" s="182" t="s">
        <v>118</v>
      </c>
      <c r="M22" s="205" t="s">
        <v>115</v>
      </c>
      <c r="N22" s="205"/>
      <c r="O22" s="205"/>
      <c r="P22" s="205"/>
      <c r="Q22" s="205"/>
      <c r="R22" s="205"/>
      <c r="U22" s="182" t="s">
        <v>116</v>
      </c>
      <c r="V22" s="182" t="s">
        <v>117</v>
      </c>
      <c r="X22" s="182" t="s">
        <v>119</v>
      </c>
      <c r="Z22" s="182" t="s">
        <v>118</v>
      </c>
      <c r="AE22" s="205" t="s">
        <v>115</v>
      </c>
      <c r="AF22" s="205"/>
      <c r="AG22" s="205"/>
      <c r="AH22" s="205"/>
      <c r="AI22" s="205"/>
      <c r="AJ22" s="205"/>
      <c r="AM22" s="182" t="s">
        <v>116</v>
      </c>
      <c r="AN22" s="182" t="s">
        <v>117</v>
      </c>
      <c r="AP22" s="182" t="s">
        <v>119</v>
      </c>
      <c r="AR22" s="182" t="s">
        <v>118</v>
      </c>
      <c r="AW22" s="205" t="s">
        <v>115</v>
      </c>
      <c r="AX22" s="205"/>
      <c r="AY22" s="205"/>
      <c r="AZ22" s="205"/>
      <c r="BA22" s="205"/>
      <c r="BB22" s="205"/>
    </row>
    <row r="23" spans="2:44" ht="15">
      <c r="B23" s="2" t="s">
        <v>17</v>
      </c>
      <c r="C23" s="1">
        <f>SUM(C5:H10)</f>
        <v>9300.699999999997</v>
      </c>
      <c r="D23" s="10">
        <f>C23/C$26</f>
        <v>0.15494705374525483</v>
      </c>
      <c r="F23" s="183">
        <v>295.5855855855856</v>
      </c>
      <c r="H23" s="109">
        <f>C23*F23/10^6</f>
        <v>2.749152855855855</v>
      </c>
      <c r="T23" s="2" t="s">
        <v>17</v>
      </c>
      <c r="U23" s="1">
        <f>SUM(U5:Z10)</f>
        <v>5315.600000000001</v>
      </c>
      <c r="V23" s="10">
        <f>U23/U$26</f>
        <v>0.11027863425110483</v>
      </c>
      <c r="X23" s="183">
        <v>295.5855855855856</v>
      </c>
      <c r="Z23" s="109">
        <f>U23*X23/10^6</f>
        <v>1.5712147387387392</v>
      </c>
      <c r="AL23" s="2" t="s">
        <v>17</v>
      </c>
      <c r="AM23" s="1">
        <f>SUM(AM5:AR10)</f>
        <v>14616.299999999996</v>
      </c>
      <c r="AN23" s="10">
        <f>AM23/AM$26</f>
        <v>0.13505280034771497</v>
      </c>
      <c r="AP23" s="183">
        <v>295.5855855855856</v>
      </c>
      <c r="AR23" s="109">
        <f>AM23*AP23/10^6</f>
        <v>4.320367594594593</v>
      </c>
    </row>
    <row r="24" spans="2:44" ht="15">
      <c r="B24" s="2" t="s">
        <v>18</v>
      </c>
      <c r="C24" s="1">
        <f>SUM(M15:Q19)</f>
        <v>19019.100000000002</v>
      </c>
      <c r="D24" s="10">
        <f>C24/C$26</f>
        <v>0.31685287235222914</v>
      </c>
      <c r="F24" s="183">
        <v>275.1595744680851</v>
      </c>
      <c r="H24" s="109">
        <f>C24*F24/10^6</f>
        <v>5.233287462765958</v>
      </c>
      <c r="T24" s="2" t="s">
        <v>18</v>
      </c>
      <c r="U24" s="1">
        <f>SUM(AE15:AI19)</f>
        <v>1274.52</v>
      </c>
      <c r="V24" s="10">
        <f>U24/U$26</f>
        <v>0.026441478840717528</v>
      </c>
      <c r="X24" s="183">
        <v>275.1595744680851</v>
      </c>
      <c r="Z24" s="109">
        <f>U24*X24/10^6</f>
        <v>0.3506963808510638</v>
      </c>
      <c r="AL24" s="2" t="s">
        <v>18</v>
      </c>
      <c r="AM24" s="1">
        <f>SUM(AW15:BA19)</f>
        <v>20293.62</v>
      </c>
      <c r="AN24" s="10">
        <f>AM24/AM$26</f>
        <v>0.18751053345869997</v>
      </c>
      <c r="AP24" s="183">
        <v>275.1595744680851</v>
      </c>
      <c r="AR24" s="109">
        <f>AM24*AP24/10^6</f>
        <v>5.5839838436170215</v>
      </c>
    </row>
    <row r="25" spans="2:44" ht="15">
      <c r="B25" s="2" t="s">
        <v>19</v>
      </c>
      <c r="C25" s="4">
        <f>SUM(I5:Q10,C11:Q14,C15:L19)</f>
        <v>31705.22000000001</v>
      </c>
      <c r="D25" s="11">
        <f>C25/C$26</f>
        <v>0.5282000739025161</v>
      </c>
      <c r="F25" s="183">
        <v>364.7831632653061</v>
      </c>
      <c r="H25" s="184">
        <f>C25*F25/10^6</f>
        <v>11.565530443622452</v>
      </c>
      <c r="T25" s="2" t="s">
        <v>19</v>
      </c>
      <c r="U25" s="4">
        <f>SUM(AA5:AI10,U11:AI14,U15:AD19)</f>
        <v>41611.42000000001</v>
      </c>
      <c r="V25" s="11">
        <f>U25/U$26</f>
        <v>0.8632798869081776</v>
      </c>
      <c r="X25" s="183">
        <v>364.7831632653061</v>
      </c>
      <c r="Z25" s="184">
        <f>U25*X25/10^6</f>
        <v>15.179145415561226</v>
      </c>
      <c r="AL25" s="2" t="s">
        <v>19</v>
      </c>
      <c r="AM25" s="4">
        <f>SUM(AS5:BA10,AM11:BA14,AM15:AV19)</f>
        <v>73316.64</v>
      </c>
      <c r="AN25" s="11">
        <f>AM25/AM$26</f>
        <v>0.677436666193585</v>
      </c>
      <c r="AP25" s="183">
        <v>364.7831632653061</v>
      </c>
      <c r="AR25" s="184">
        <f>AM25*AP25/10^6</f>
        <v>26.74467585918367</v>
      </c>
    </row>
    <row r="26" spans="2:44" ht="15.75" thickBot="1">
      <c r="B26" s="28" t="s">
        <v>15</v>
      </c>
      <c r="C26" s="25">
        <f>SUM(C23:C25)</f>
        <v>60025.020000000004</v>
      </c>
      <c r="D26" s="26">
        <f>SUM(D23:D25)</f>
        <v>1</v>
      </c>
      <c r="H26" s="185">
        <f>SUM(H23:H25)</f>
        <v>19.547970762244265</v>
      </c>
      <c r="T26" s="28" t="s">
        <v>15</v>
      </c>
      <c r="U26" s="25">
        <f>SUM(U23:U25)</f>
        <v>48201.540000000015</v>
      </c>
      <c r="V26" s="26">
        <f>SUM(V23:V25)</f>
        <v>1</v>
      </c>
      <c r="Z26" s="185">
        <f>SUM(Z23:Z25)</f>
        <v>17.10105653515103</v>
      </c>
      <c r="AL26" s="28" t="s">
        <v>15</v>
      </c>
      <c r="AM26" s="25">
        <f>SUM(AM23:AM25)</f>
        <v>108226.56</v>
      </c>
      <c r="AN26" s="26">
        <f>SUM(AN23:AN25)</f>
        <v>1</v>
      </c>
      <c r="AR26" s="185">
        <f>SUM(AR23:AR25)</f>
        <v>36.649027297395286</v>
      </c>
    </row>
    <row r="27" spans="2:38" ht="15.75" thickTop="1">
      <c r="B27" s="27"/>
      <c r="T27" s="27"/>
      <c r="AL27" s="27"/>
    </row>
    <row r="28" spans="3:54" ht="19.5" thickBot="1">
      <c r="C28" s="206" t="s">
        <v>16</v>
      </c>
      <c r="D28" s="206"/>
      <c r="E28" s="206"/>
      <c r="F28" s="206"/>
      <c r="G28" s="206"/>
      <c r="H28" s="206"/>
      <c r="I28" s="206"/>
      <c r="J28" s="206"/>
      <c r="K28" s="206"/>
      <c r="L28" s="206"/>
      <c r="M28" s="206"/>
      <c r="N28" s="206"/>
      <c r="O28" s="206"/>
      <c r="P28" s="206"/>
      <c r="Q28" s="206"/>
      <c r="R28" s="206"/>
      <c r="U28" s="207" t="s">
        <v>22</v>
      </c>
      <c r="V28" s="207"/>
      <c r="W28" s="207"/>
      <c r="X28" s="207"/>
      <c r="Y28" s="207"/>
      <c r="Z28" s="207"/>
      <c r="AA28" s="207"/>
      <c r="AB28" s="207"/>
      <c r="AC28" s="207"/>
      <c r="AD28" s="207"/>
      <c r="AE28" s="207"/>
      <c r="AF28" s="207"/>
      <c r="AG28" s="207"/>
      <c r="AH28" s="207"/>
      <c r="AI28" s="207"/>
      <c r="AJ28" s="207"/>
      <c r="AM28" s="208" t="s">
        <v>23</v>
      </c>
      <c r="AN28" s="208"/>
      <c r="AO28" s="208"/>
      <c r="AP28" s="208"/>
      <c r="AQ28" s="208"/>
      <c r="AR28" s="208"/>
      <c r="AS28" s="208"/>
      <c r="AT28" s="208"/>
      <c r="AU28" s="208"/>
      <c r="AV28" s="208"/>
      <c r="AW28" s="208"/>
      <c r="AX28" s="208"/>
      <c r="AY28" s="208"/>
      <c r="AZ28" s="208"/>
      <c r="BA28" s="208"/>
      <c r="BB28" s="208"/>
    </row>
    <row r="29" spans="2:54" ht="60.75" thickTop="1">
      <c r="B29" s="29" t="s">
        <v>21</v>
      </c>
      <c r="C29" s="12" t="s">
        <v>0</v>
      </c>
      <c r="D29" s="12" t="s">
        <v>1</v>
      </c>
      <c r="E29" s="12" t="s">
        <v>2</v>
      </c>
      <c r="F29" s="12" t="s">
        <v>3</v>
      </c>
      <c r="G29" s="12" t="s">
        <v>4</v>
      </c>
      <c r="H29" s="13" t="s">
        <v>5</v>
      </c>
      <c r="I29" s="12" t="s">
        <v>6</v>
      </c>
      <c r="J29" s="13" t="s">
        <v>7</v>
      </c>
      <c r="K29" s="13" t="s">
        <v>8</v>
      </c>
      <c r="L29" s="13" t="s">
        <v>9</v>
      </c>
      <c r="M29" s="13" t="s">
        <v>10</v>
      </c>
      <c r="N29" s="13" t="s">
        <v>11</v>
      </c>
      <c r="O29" s="13" t="s">
        <v>12</v>
      </c>
      <c r="P29" s="13" t="s">
        <v>13</v>
      </c>
      <c r="Q29" s="14" t="s">
        <v>14</v>
      </c>
      <c r="R29" s="15" t="s">
        <v>15</v>
      </c>
      <c r="T29" s="30" t="s">
        <v>21</v>
      </c>
      <c r="U29" s="12" t="s">
        <v>0</v>
      </c>
      <c r="V29" s="12" t="s">
        <v>1</v>
      </c>
      <c r="W29" s="12" t="s">
        <v>2</v>
      </c>
      <c r="X29" s="12" t="s">
        <v>3</v>
      </c>
      <c r="Y29" s="12" t="s">
        <v>4</v>
      </c>
      <c r="Z29" s="13" t="s">
        <v>5</v>
      </c>
      <c r="AA29" s="12" t="s">
        <v>6</v>
      </c>
      <c r="AB29" s="13" t="s">
        <v>7</v>
      </c>
      <c r="AC29" s="13" t="s">
        <v>8</v>
      </c>
      <c r="AD29" s="13" t="s">
        <v>9</v>
      </c>
      <c r="AE29" s="13" t="s">
        <v>10</v>
      </c>
      <c r="AF29" s="13" t="s">
        <v>11</v>
      </c>
      <c r="AG29" s="13" t="s">
        <v>12</v>
      </c>
      <c r="AH29" s="13" t="s">
        <v>13</v>
      </c>
      <c r="AI29" s="14" t="s">
        <v>14</v>
      </c>
      <c r="AJ29" s="15" t="s">
        <v>15</v>
      </c>
      <c r="AL29" s="31" t="s">
        <v>21</v>
      </c>
      <c r="AM29" s="12" t="s">
        <v>0</v>
      </c>
      <c r="AN29" s="12" t="s">
        <v>1</v>
      </c>
      <c r="AO29" s="12" t="s">
        <v>2</v>
      </c>
      <c r="AP29" s="12" t="s">
        <v>3</v>
      </c>
      <c r="AQ29" s="12" t="s">
        <v>4</v>
      </c>
      <c r="AR29" s="13" t="s">
        <v>5</v>
      </c>
      <c r="AS29" s="12" t="s">
        <v>6</v>
      </c>
      <c r="AT29" s="13" t="s">
        <v>7</v>
      </c>
      <c r="AU29" s="13" t="s">
        <v>8</v>
      </c>
      <c r="AV29" s="13" t="s">
        <v>9</v>
      </c>
      <c r="AW29" s="13" t="s">
        <v>10</v>
      </c>
      <c r="AX29" s="13" t="s">
        <v>11</v>
      </c>
      <c r="AY29" s="13" t="s">
        <v>12</v>
      </c>
      <c r="AZ29" s="13" t="s">
        <v>13</v>
      </c>
      <c r="BA29" s="14" t="s">
        <v>14</v>
      </c>
      <c r="BB29" s="15" t="s">
        <v>15</v>
      </c>
    </row>
    <row r="30" spans="2:54" ht="15">
      <c r="B30" s="16" t="s">
        <v>0</v>
      </c>
      <c r="C30" s="8">
        <v>0</v>
      </c>
      <c r="D30" s="8">
        <v>0</v>
      </c>
      <c r="E30" s="8">
        <v>23015.542011592166</v>
      </c>
      <c r="F30" s="8">
        <v>8701.25664236434</v>
      </c>
      <c r="G30" s="8">
        <v>16557.878397914657</v>
      </c>
      <c r="H30" s="8">
        <v>20928.7374948289</v>
      </c>
      <c r="I30" s="9">
        <v>3933.8743411014784</v>
      </c>
      <c r="J30" s="9">
        <v>24661.315617396256</v>
      </c>
      <c r="K30" s="9">
        <v>16105.720560302838</v>
      </c>
      <c r="L30" s="9">
        <v>86597.83552113592</v>
      </c>
      <c r="M30" s="9">
        <v>53386.99407936586</v>
      </c>
      <c r="N30" s="9">
        <v>30955.10994764398</v>
      </c>
      <c r="O30" s="9">
        <v>58000.622485064974</v>
      </c>
      <c r="P30" s="9">
        <v>42884.18685806047</v>
      </c>
      <c r="Q30" s="3">
        <v>270135.47911764315</v>
      </c>
      <c r="R30" s="17">
        <f>SUM(C30:Q30)</f>
        <v>655864.553074415</v>
      </c>
      <c r="T30" s="16" t="s">
        <v>0</v>
      </c>
      <c r="U30" s="8">
        <v>0</v>
      </c>
      <c r="V30" s="8">
        <v>0</v>
      </c>
      <c r="W30" s="8">
        <v>6268.505860582633</v>
      </c>
      <c r="X30" s="8">
        <v>6142.063512257181</v>
      </c>
      <c r="Y30" s="8">
        <v>16268.578304946022</v>
      </c>
      <c r="Z30" s="8">
        <v>18365.498209575326</v>
      </c>
      <c r="AA30" s="9">
        <v>18118.682745644044</v>
      </c>
      <c r="AB30" s="9">
        <v>45466.64538025951</v>
      </c>
      <c r="AC30" s="9">
        <v>23966.38847099957</v>
      </c>
      <c r="AD30" s="9">
        <v>117584.3031711646</v>
      </c>
      <c r="AE30" s="9">
        <v>76596.75153798593</v>
      </c>
      <c r="AF30" s="9">
        <v>73879.7583571686</v>
      </c>
      <c r="AG30" s="9">
        <v>138507.98297206048</v>
      </c>
      <c r="AH30" s="9">
        <v>76581.57845618686</v>
      </c>
      <c r="AI30" s="3">
        <v>424518.55180666083</v>
      </c>
      <c r="AJ30" s="17">
        <f>SUM(U30:AI30)</f>
        <v>1042265.2887854916</v>
      </c>
      <c r="AL30" s="16" t="s">
        <v>0</v>
      </c>
      <c r="AM30" s="8">
        <f>C30+U30</f>
        <v>0</v>
      </c>
      <c r="AN30" s="8">
        <f aca="true" t="shared" si="6" ref="AN30:AN44">D30+V30</f>
        <v>0</v>
      </c>
      <c r="AO30" s="8">
        <f aca="true" t="shared" si="7" ref="AO30:AO44">E30+W30</f>
        <v>29284.0478721748</v>
      </c>
      <c r="AP30" s="8">
        <f aca="true" t="shared" si="8" ref="AP30:AP44">F30+X30</f>
        <v>14843.32015462152</v>
      </c>
      <c r="AQ30" s="8">
        <f aca="true" t="shared" si="9" ref="AQ30:AQ44">G30+Y30</f>
        <v>32826.45670286068</v>
      </c>
      <c r="AR30" s="8">
        <f aca="true" t="shared" si="10" ref="AR30:AR44">H30+Z30</f>
        <v>39294.23570440423</v>
      </c>
      <c r="AS30" s="9">
        <f aca="true" t="shared" si="11" ref="AS30:AS44">I30+AA30</f>
        <v>22052.557086745524</v>
      </c>
      <c r="AT30" s="9">
        <f aca="true" t="shared" si="12" ref="AT30:AT44">J30+AB30</f>
        <v>70127.96099765577</v>
      </c>
      <c r="AU30" s="9">
        <f aca="true" t="shared" si="13" ref="AU30:AU44">K30+AC30</f>
        <v>40072.1090313024</v>
      </c>
      <c r="AV30" s="9">
        <f aca="true" t="shared" si="14" ref="AV30:AV44">L30+AD30</f>
        <v>204182.13869230053</v>
      </c>
      <c r="AW30" s="9">
        <f aca="true" t="shared" si="15" ref="AW30:AW44">M30+AE30</f>
        <v>129983.74561735179</v>
      </c>
      <c r="AX30" s="9">
        <f aca="true" t="shared" si="16" ref="AX30:AX44">N30+AF30</f>
        <v>104834.86830481258</v>
      </c>
      <c r="AY30" s="9">
        <f aca="true" t="shared" si="17" ref="AY30:AY44">O30+AG30</f>
        <v>196508.60545712546</v>
      </c>
      <c r="AZ30" s="9">
        <f aca="true" t="shared" si="18" ref="AZ30:AZ44">P30+AH30</f>
        <v>119465.76531424734</v>
      </c>
      <c r="BA30" s="3">
        <f aca="true" t="shared" si="19" ref="BA30:BA44">Q30+AI30</f>
        <v>694654.0309243039</v>
      </c>
      <c r="BB30" s="17">
        <f>SUM(AM30:BA30)</f>
        <v>1698129.8418599064</v>
      </c>
    </row>
    <row r="31" spans="2:54" ht="15">
      <c r="B31" s="16" t="s">
        <v>1</v>
      </c>
      <c r="C31" s="8">
        <v>0</v>
      </c>
      <c r="D31" s="8">
        <v>0</v>
      </c>
      <c r="E31" s="8">
        <v>0</v>
      </c>
      <c r="F31" s="8">
        <v>5693.9518297917775</v>
      </c>
      <c r="G31" s="8">
        <v>864.8656625460951</v>
      </c>
      <c r="H31" s="8">
        <v>49.56540054357738</v>
      </c>
      <c r="I31" s="9">
        <v>0</v>
      </c>
      <c r="J31" s="9">
        <v>0</v>
      </c>
      <c r="K31" s="9">
        <v>0</v>
      </c>
      <c r="L31" s="9">
        <v>4773.451533982483</v>
      </c>
      <c r="M31" s="9">
        <v>5274.163233351275</v>
      </c>
      <c r="N31" s="9">
        <v>2079.723745257043</v>
      </c>
      <c r="O31" s="9">
        <v>0</v>
      </c>
      <c r="P31" s="9">
        <v>0</v>
      </c>
      <c r="Q31" s="3">
        <v>0</v>
      </c>
      <c r="R31" s="17">
        <f aca="true" t="shared" si="20" ref="R31:R44">SUM(C31:Q31)</f>
        <v>18735.721405472254</v>
      </c>
      <c r="T31" s="16" t="s">
        <v>1</v>
      </c>
      <c r="U31" s="8">
        <v>0</v>
      </c>
      <c r="V31" s="8">
        <v>0</v>
      </c>
      <c r="W31" s="8">
        <v>0</v>
      </c>
      <c r="X31" s="8">
        <v>1468.7543181484564</v>
      </c>
      <c r="Y31" s="8">
        <v>429.9039843065385</v>
      </c>
      <c r="Z31" s="8">
        <v>0</v>
      </c>
      <c r="AA31" s="9">
        <v>0</v>
      </c>
      <c r="AB31" s="9">
        <v>0</v>
      </c>
      <c r="AC31" s="9">
        <v>0</v>
      </c>
      <c r="AD31" s="9">
        <v>0</v>
      </c>
      <c r="AE31" s="9">
        <v>0</v>
      </c>
      <c r="AF31" s="9">
        <v>0</v>
      </c>
      <c r="AG31" s="9">
        <v>0</v>
      </c>
      <c r="AH31" s="9">
        <v>0</v>
      </c>
      <c r="AI31" s="3">
        <v>0</v>
      </c>
      <c r="AJ31" s="17">
        <f aca="true" t="shared" si="21" ref="AJ31:AJ44">SUM(U31:AI31)</f>
        <v>1898.658302454995</v>
      </c>
      <c r="AL31" s="16" t="s">
        <v>1</v>
      </c>
      <c r="AM31" s="8">
        <f aca="true" t="shared" si="22" ref="AM31:AM44">C31+U31</f>
        <v>0</v>
      </c>
      <c r="AN31" s="8">
        <f t="shared" si="6"/>
        <v>0</v>
      </c>
      <c r="AO31" s="8">
        <f t="shared" si="7"/>
        <v>0</v>
      </c>
      <c r="AP31" s="8">
        <f t="shared" si="8"/>
        <v>7162.706147940234</v>
      </c>
      <c r="AQ31" s="8">
        <f t="shared" si="9"/>
        <v>1294.7696468526337</v>
      </c>
      <c r="AR31" s="8">
        <f t="shared" si="10"/>
        <v>49.56540054357738</v>
      </c>
      <c r="AS31" s="9">
        <f t="shared" si="11"/>
        <v>0</v>
      </c>
      <c r="AT31" s="9">
        <f t="shared" si="12"/>
        <v>0</v>
      </c>
      <c r="AU31" s="9">
        <f t="shared" si="13"/>
        <v>0</v>
      </c>
      <c r="AV31" s="9">
        <f t="shared" si="14"/>
        <v>4773.451533982483</v>
      </c>
      <c r="AW31" s="9">
        <f t="shared" si="15"/>
        <v>5274.163233351275</v>
      </c>
      <c r="AX31" s="9">
        <f t="shared" si="16"/>
        <v>2079.723745257043</v>
      </c>
      <c r="AY31" s="9">
        <f t="shared" si="17"/>
        <v>0</v>
      </c>
      <c r="AZ31" s="9">
        <f t="shared" si="18"/>
        <v>0</v>
      </c>
      <c r="BA31" s="3">
        <f t="shared" si="19"/>
        <v>0</v>
      </c>
      <c r="BB31" s="17">
        <f aca="true" t="shared" si="23" ref="BB31:BB44">SUM(AM31:BA31)</f>
        <v>20634.379707927244</v>
      </c>
    </row>
    <row r="32" spans="2:54" ht="15">
      <c r="B32" s="16" t="s">
        <v>2</v>
      </c>
      <c r="C32" s="8">
        <v>23015.542011592166</v>
      </c>
      <c r="D32" s="8">
        <v>0</v>
      </c>
      <c r="E32" s="8">
        <v>0</v>
      </c>
      <c r="F32" s="8">
        <v>868.9118176925097</v>
      </c>
      <c r="G32" s="8">
        <v>610.9694271085865</v>
      </c>
      <c r="H32" s="8">
        <v>1266.4465608277324</v>
      </c>
      <c r="I32" s="9">
        <v>223.55007183940003</v>
      </c>
      <c r="J32" s="9">
        <v>1231.0427032966056</v>
      </c>
      <c r="K32" s="9">
        <v>1526.4120289848627</v>
      </c>
      <c r="L32" s="9">
        <v>2425.6700102754808</v>
      </c>
      <c r="M32" s="9">
        <v>2509.6277295635814</v>
      </c>
      <c r="N32" s="9">
        <v>1238.123474802831</v>
      </c>
      <c r="O32" s="9">
        <v>1235.0888584430202</v>
      </c>
      <c r="P32" s="9">
        <v>1627.5659076452248</v>
      </c>
      <c r="Q32" s="3">
        <v>11600.326804770315</v>
      </c>
      <c r="R32" s="17">
        <f t="shared" si="20"/>
        <v>49379.27740684232</v>
      </c>
      <c r="T32" s="16" t="s">
        <v>2</v>
      </c>
      <c r="U32" s="8">
        <v>6268.505860582633</v>
      </c>
      <c r="V32" s="8">
        <v>0</v>
      </c>
      <c r="W32" s="8">
        <v>0</v>
      </c>
      <c r="X32" s="8">
        <v>347.96934259164533</v>
      </c>
      <c r="Y32" s="8">
        <v>58.66924962300996</v>
      </c>
      <c r="Z32" s="8">
        <v>370.22319589692495</v>
      </c>
      <c r="AA32" s="9">
        <v>1786.377497141993</v>
      </c>
      <c r="AB32" s="9">
        <v>1220.9273154305695</v>
      </c>
      <c r="AC32" s="9">
        <v>702.0079179029124</v>
      </c>
      <c r="AD32" s="9">
        <v>2846.470145502587</v>
      </c>
      <c r="AE32" s="9">
        <v>1661.9582263897478</v>
      </c>
      <c r="AF32" s="9">
        <v>530.0463241802969</v>
      </c>
      <c r="AG32" s="9">
        <v>7186.983078818721</v>
      </c>
      <c r="AH32" s="9">
        <v>2175.819929984387</v>
      </c>
      <c r="AI32" s="3">
        <v>12609.842513800728</v>
      </c>
      <c r="AJ32" s="17">
        <f t="shared" si="21"/>
        <v>37765.80059784616</v>
      </c>
      <c r="AL32" s="16" t="s">
        <v>2</v>
      </c>
      <c r="AM32" s="8">
        <f t="shared" si="22"/>
        <v>29284.0478721748</v>
      </c>
      <c r="AN32" s="8">
        <f t="shared" si="6"/>
        <v>0</v>
      </c>
      <c r="AO32" s="8">
        <f t="shared" si="7"/>
        <v>0</v>
      </c>
      <c r="AP32" s="8">
        <f t="shared" si="8"/>
        <v>1216.881160284155</v>
      </c>
      <c r="AQ32" s="8">
        <f t="shared" si="9"/>
        <v>669.6386767315964</v>
      </c>
      <c r="AR32" s="8">
        <f t="shared" si="10"/>
        <v>1636.6697567246574</v>
      </c>
      <c r="AS32" s="9">
        <f t="shared" si="11"/>
        <v>2009.927568981393</v>
      </c>
      <c r="AT32" s="9">
        <f t="shared" si="12"/>
        <v>2451.970018727175</v>
      </c>
      <c r="AU32" s="9">
        <f t="shared" si="13"/>
        <v>2228.419946887775</v>
      </c>
      <c r="AV32" s="9">
        <f t="shared" si="14"/>
        <v>5272.140155778068</v>
      </c>
      <c r="AW32" s="9">
        <f t="shared" si="15"/>
        <v>4171.585955953329</v>
      </c>
      <c r="AX32" s="9">
        <f t="shared" si="16"/>
        <v>1768.1697989831277</v>
      </c>
      <c r="AY32" s="9">
        <f t="shared" si="17"/>
        <v>8422.07193726174</v>
      </c>
      <c r="AZ32" s="9">
        <f t="shared" si="18"/>
        <v>3803.3858376296116</v>
      </c>
      <c r="BA32" s="3">
        <f t="shared" si="19"/>
        <v>24210.169318571043</v>
      </c>
      <c r="BB32" s="17">
        <f t="shared" si="23"/>
        <v>87145.07800468848</v>
      </c>
    </row>
    <row r="33" spans="2:54" ht="15">
      <c r="B33" s="16" t="s">
        <v>3</v>
      </c>
      <c r="C33" s="8">
        <v>8701.25664236434</v>
      </c>
      <c r="D33" s="8">
        <v>5693.9518297917775</v>
      </c>
      <c r="E33" s="8">
        <v>868.9118176925097</v>
      </c>
      <c r="F33" s="8">
        <v>0</v>
      </c>
      <c r="G33" s="8">
        <v>1057.058032000783</v>
      </c>
      <c r="H33" s="8">
        <v>1608.3466706997558</v>
      </c>
      <c r="I33" s="9">
        <v>472.3886133438906</v>
      </c>
      <c r="J33" s="9">
        <v>255.91931301071588</v>
      </c>
      <c r="K33" s="9">
        <v>235.68853727864348</v>
      </c>
      <c r="L33" s="9">
        <v>6448.559764598078</v>
      </c>
      <c r="M33" s="9">
        <v>5373.29403443843</v>
      </c>
      <c r="N33" s="9">
        <v>2136.3699173068458</v>
      </c>
      <c r="O33" s="9">
        <v>2306.3084334562536</v>
      </c>
      <c r="P33" s="9">
        <v>4.04615514641448</v>
      </c>
      <c r="Q33" s="3">
        <v>919.4887570226906</v>
      </c>
      <c r="R33" s="17">
        <f t="shared" si="20"/>
        <v>36081.58851815113</v>
      </c>
      <c r="T33" s="16" t="s">
        <v>3</v>
      </c>
      <c r="U33" s="8">
        <v>6142.063512257181</v>
      </c>
      <c r="V33" s="8">
        <v>1468.7543181484564</v>
      </c>
      <c r="W33" s="8">
        <v>347.96934259164533</v>
      </c>
      <c r="X33" s="8">
        <v>0</v>
      </c>
      <c r="Y33" s="8">
        <v>193.20390824129143</v>
      </c>
      <c r="Z33" s="8">
        <v>467.33091941087247</v>
      </c>
      <c r="AA33" s="9">
        <v>3830.697384867909</v>
      </c>
      <c r="AB33" s="9">
        <v>2887.943235753335</v>
      </c>
      <c r="AC33" s="9">
        <v>1582.0466622480617</v>
      </c>
      <c r="AD33" s="9">
        <v>6449.571303384681</v>
      </c>
      <c r="AE33" s="9">
        <v>3350.2164612311894</v>
      </c>
      <c r="AF33" s="9">
        <v>1041.8849502017288</v>
      </c>
      <c r="AG33" s="9">
        <v>15449.23188779709</v>
      </c>
      <c r="AH33" s="9">
        <v>6847.106046519904</v>
      </c>
      <c r="AI33" s="3">
        <v>41816.00189940705</v>
      </c>
      <c r="AJ33" s="17">
        <f t="shared" si="21"/>
        <v>91874.02183206039</v>
      </c>
      <c r="AL33" s="16" t="s">
        <v>3</v>
      </c>
      <c r="AM33" s="8">
        <f t="shared" si="22"/>
        <v>14843.32015462152</v>
      </c>
      <c r="AN33" s="8">
        <f t="shared" si="6"/>
        <v>7162.706147940234</v>
      </c>
      <c r="AO33" s="8">
        <f t="shared" si="7"/>
        <v>1216.881160284155</v>
      </c>
      <c r="AP33" s="8">
        <f t="shared" si="8"/>
        <v>0</v>
      </c>
      <c r="AQ33" s="8">
        <f t="shared" si="9"/>
        <v>1250.2619402420744</v>
      </c>
      <c r="AR33" s="8">
        <f t="shared" si="10"/>
        <v>2075.6775901106284</v>
      </c>
      <c r="AS33" s="9">
        <f t="shared" si="11"/>
        <v>4303.0859982118</v>
      </c>
      <c r="AT33" s="9">
        <f t="shared" si="12"/>
        <v>3143.862548764051</v>
      </c>
      <c r="AU33" s="9">
        <f t="shared" si="13"/>
        <v>1817.7351995267052</v>
      </c>
      <c r="AV33" s="9">
        <f t="shared" si="14"/>
        <v>12898.131067982758</v>
      </c>
      <c r="AW33" s="9">
        <f t="shared" si="15"/>
        <v>8723.51049566962</v>
      </c>
      <c r="AX33" s="9">
        <f t="shared" si="16"/>
        <v>3178.2548675085745</v>
      </c>
      <c r="AY33" s="9">
        <f t="shared" si="17"/>
        <v>17755.540321253342</v>
      </c>
      <c r="AZ33" s="9">
        <f t="shared" si="18"/>
        <v>6851.152201666318</v>
      </c>
      <c r="BA33" s="3">
        <f t="shared" si="19"/>
        <v>42735.49065642974</v>
      </c>
      <c r="BB33" s="17">
        <f t="shared" si="23"/>
        <v>127955.61035021151</v>
      </c>
    </row>
    <row r="34" spans="2:54" ht="15">
      <c r="B34" s="16" t="s">
        <v>4</v>
      </c>
      <c r="C34" s="8">
        <v>16557.878397914657</v>
      </c>
      <c r="D34" s="8">
        <v>864.8656625460951</v>
      </c>
      <c r="E34" s="8">
        <v>610.9694271085865</v>
      </c>
      <c r="F34" s="8">
        <v>1057.058032000783</v>
      </c>
      <c r="G34" s="8">
        <v>0</v>
      </c>
      <c r="H34" s="8">
        <v>4629.813026284769</v>
      </c>
      <c r="I34" s="9">
        <v>785.9656371910128</v>
      </c>
      <c r="J34" s="9">
        <v>5777.909549079878</v>
      </c>
      <c r="K34" s="9">
        <v>1302.8619571454626</v>
      </c>
      <c r="L34" s="9">
        <v>19078.633054130878</v>
      </c>
      <c r="M34" s="9">
        <v>15044.61637315564</v>
      </c>
      <c r="N34" s="9">
        <v>4441.666811976495</v>
      </c>
      <c r="O34" s="9">
        <v>6391.913592548275</v>
      </c>
      <c r="P34" s="9">
        <v>10979.241989795692</v>
      </c>
      <c r="Q34" s="3">
        <v>84181.26935993986</v>
      </c>
      <c r="R34" s="17">
        <f t="shared" si="20"/>
        <v>171704.66287081808</v>
      </c>
      <c r="T34" s="16" t="s">
        <v>4</v>
      </c>
      <c r="U34" s="8">
        <v>16268.578304946022</v>
      </c>
      <c r="V34" s="8">
        <v>429.9039843065385</v>
      </c>
      <c r="W34" s="8">
        <v>58.66924962300996</v>
      </c>
      <c r="X34" s="8">
        <v>193.20390824129143</v>
      </c>
      <c r="Y34" s="8">
        <v>0</v>
      </c>
      <c r="Z34" s="8">
        <v>1702.4197778538926</v>
      </c>
      <c r="AA34" s="9">
        <v>6853.175279239526</v>
      </c>
      <c r="AB34" s="9">
        <v>21889.69934210234</v>
      </c>
      <c r="AC34" s="9">
        <v>11124.903575066613</v>
      </c>
      <c r="AD34" s="9">
        <v>42879.12916412745</v>
      </c>
      <c r="AE34" s="9">
        <v>21459.7953577958</v>
      </c>
      <c r="AF34" s="9">
        <v>18322.00204175137</v>
      </c>
      <c r="AG34" s="9">
        <v>29461.067159830436</v>
      </c>
      <c r="AH34" s="9">
        <v>14559.077755585904</v>
      </c>
      <c r="AI34" s="3">
        <v>86920.51639406246</v>
      </c>
      <c r="AJ34" s="17">
        <f t="shared" si="21"/>
        <v>272122.1412945327</v>
      </c>
      <c r="AL34" s="16" t="s">
        <v>4</v>
      </c>
      <c r="AM34" s="8">
        <f t="shared" si="22"/>
        <v>32826.45670286068</v>
      </c>
      <c r="AN34" s="8">
        <f t="shared" si="6"/>
        <v>1294.7696468526337</v>
      </c>
      <c r="AO34" s="8">
        <f t="shared" si="7"/>
        <v>669.6386767315964</v>
      </c>
      <c r="AP34" s="8">
        <f t="shared" si="8"/>
        <v>1250.2619402420744</v>
      </c>
      <c r="AQ34" s="8">
        <f t="shared" si="9"/>
        <v>0</v>
      </c>
      <c r="AR34" s="8">
        <f t="shared" si="10"/>
        <v>6332.232804138662</v>
      </c>
      <c r="AS34" s="9">
        <f t="shared" si="11"/>
        <v>7639.140916430539</v>
      </c>
      <c r="AT34" s="9">
        <f t="shared" si="12"/>
        <v>27667.60889118222</v>
      </c>
      <c r="AU34" s="9">
        <f t="shared" si="13"/>
        <v>12427.765532212075</v>
      </c>
      <c r="AV34" s="9">
        <f t="shared" si="14"/>
        <v>61957.76221825833</v>
      </c>
      <c r="AW34" s="9">
        <f t="shared" si="15"/>
        <v>36504.41173095144</v>
      </c>
      <c r="AX34" s="9">
        <f t="shared" si="16"/>
        <v>22763.668853727864</v>
      </c>
      <c r="AY34" s="9">
        <f t="shared" si="17"/>
        <v>35852.98075237871</v>
      </c>
      <c r="AZ34" s="9">
        <f t="shared" si="18"/>
        <v>25538.319745381596</v>
      </c>
      <c r="BA34" s="3">
        <f t="shared" si="19"/>
        <v>171101.78575400234</v>
      </c>
      <c r="BB34" s="17">
        <f t="shared" si="23"/>
        <v>443826.80416535074</v>
      </c>
    </row>
    <row r="35" spans="2:54" ht="15">
      <c r="B35" s="16" t="s">
        <v>5</v>
      </c>
      <c r="C35" s="8">
        <v>20928.7374948289</v>
      </c>
      <c r="D35" s="8">
        <v>49.56540054357738</v>
      </c>
      <c r="E35" s="8">
        <v>1266.4465608277324</v>
      </c>
      <c r="F35" s="8">
        <v>1608.3466706997558</v>
      </c>
      <c r="G35" s="8">
        <v>4629.813026284769</v>
      </c>
      <c r="H35" s="8">
        <v>0</v>
      </c>
      <c r="I35" s="9">
        <v>407.6501310012589</v>
      </c>
      <c r="J35" s="9">
        <v>1312.9773450114988</v>
      </c>
      <c r="K35" s="9">
        <v>1194.6273069788754</v>
      </c>
      <c r="L35" s="9">
        <v>6032.81732330399</v>
      </c>
      <c r="M35" s="9">
        <v>9004.718278345426</v>
      </c>
      <c r="N35" s="9">
        <v>4024.912831895804</v>
      </c>
      <c r="O35" s="9">
        <v>8388.691157303821</v>
      </c>
      <c r="P35" s="9">
        <v>9836.2031609336</v>
      </c>
      <c r="Q35" s="3">
        <v>69530.14157477304</v>
      </c>
      <c r="R35" s="17">
        <f t="shared" si="20"/>
        <v>138215.64826273205</v>
      </c>
      <c r="T35" s="16" t="s">
        <v>5</v>
      </c>
      <c r="U35" s="8">
        <v>18365.498209575326</v>
      </c>
      <c r="V35" s="8">
        <v>0</v>
      </c>
      <c r="W35" s="8">
        <v>370.22319589692495</v>
      </c>
      <c r="X35" s="8">
        <v>467.33091941087247</v>
      </c>
      <c r="Y35" s="8">
        <v>1702.4197778538926</v>
      </c>
      <c r="Z35" s="8">
        <v>0</v>
      </c>
      <c r="AA35" s="9">
        <v>364.15396317730324</v>
      </c>
      <c r="AB35" s="9">
        <v>531.0578629669005</v>
      </c>
      <c r="AC35" s="9">
        <v>287.2770153954281</v>
      </c>
      <c r="AD35" s="9">
        <v>984.2272393653224</v>
      </c>
      <c r="AE35" s="9">
        <v>2301.2507395232356</v>
      </c>
      <c r="AF35" s="9">
        <v>1557.7697313695749</v>
      </c>
      <c r="AG35" s="9">
        <v>11343.395952972995</v>
      </c>
      <c r="AH35" s="9">
        <v>5400.6055816767275</v>
      </c>
      <c r="AI35" s="3">
        <v>34587.54573033758</v>
      </c>
      <c r="AJ35" s="17">
        <f t="shared" si="21"/>
        <v>78262.75591952208</v>
      </c>
      <c r="AL35" s="16" t="s">
        <v>5</v>
      </c>
      <c r="AM35" s="8">
        <f t="shared" si="22"/>
        <v>39294.23570440423</v>
      </c>
      <c r="AN35" s="8">
        <f t="shared" si="6"/>
        <v>49.56540054357738</v>
      </c>
      <c r="AO35" s="8">
        <f t="shared" si="7"/>
        <v>1636.6697567246574</v>
      </c>
      <c r="AP35" s="8">
        <f t="shared" si="8"/>
        <v>2075.6775901106284</v>
      </c>
      <c r="AQ35" s="8">
        <f t="shared" si="9"/>
        <v>6332.232804138662</v>
      </c>
      <c r="AR35" s="8">
        <f t="shared" si="10"/>
        <v>0</v>
      </c>
      <c r="AS35" s="9">
        <f t="shared" si="11"/>
        <v>771.8040941785621</v>
      </c>
      <c r="AT35" s="9">
        <f t="shared" si="12"/>
        <v>1844.0352079783993</v>
      </c>
      <c r="AU35" s="9">
        <f t="shared" si="13"/>
        <v>1481.9043223743035</v>
      </c>
      <c r="AV35" s="9">
        <f t="shared" si="14"/>
        <v>7017.044562669312</v>
      </c>
      <c r="AW35" s="9">
        <f t="shared" si="15"/>
        <v>11305.969017868661</v>
      </c>
      <c r="AX35" s="9">
        <f t="shared" si="16"/>
        <v>5582.682563265379</v>
      </c>
      <c r="AY35" s="9">
        <f t="shared" si="17"/>
        <v>19732.087110276814</v>
      </c>
      <c r="AZ35" s="9">
        <f t="shared" si="18"/>
        <v>15236.808742610328</v>
      </c>
      <c r="BA35" s="3">
        <f t="shared" si="19"/>
        <v>104117.68730511062</v>
      </c>
      <c r="BB35" s="17">
        <f t="shared" si="23"/>
        <v>216478.40418225416</v>
      </c>
    </row>
    <row r="36" spans="2:54" ht="15">
      <c r="B36" s="18" t="s">
        <v>6</v>
      </c>
      <c r="C36" s="9">
        <v>3933.8743411014784</v>
      </c>
      <c r="D36" s="9">
        <v>0</v>
      </c>
      <c r="E36" s="9">
        <v>223.55007183940003</v>
      </c>
      <c r="F36" s="9">
        <v>472.3886133438906</v>
      </c>
      <c r="G36" s="9">
        <v>785.9656371910128</v>
      </c>
      <c r="H36" s="9">
        <v>407.6501310012589</v>
      </c>
      <c r="I36" s="9">
        <v>0</v>
      </c>
      <c r="J36" s="9">
        <v>2905.139395125597</v>
      </c>
      <c r="K36" s="9">
        <v>552.3001774855766</v>
      </c>
      <c r="L36" s="9">
        <v>8147.944926092159</v>
      </c>
      <c r="M36" s="9">
        <v>22196.195594443234</v>
      </c>
      <c r="N36" s="9">
        <v>11351.488263265825</v>
      </c>
      <c r="O36" s="9">
        <v>37828.51600261558</v>
      </c>
      <c r="P36" s="9">
        <v>4946.424666491702</v>
      </c>
      <c r="Q36" s="3">
        <v>129707.59552860899</v>
      </c>
      <c r="R36" s="17">
        <f t="shared" si="20"/>
        <v>223459.0333486057</v>
      </c>
      <c r="T36" s="18" t="s">
        <v>6</v>
      </c>
      <c r="U36" s="9">
        <v>18118.682745644044</v>
      </c>
      <c r="V36" s="9">
        <v>0</v>
      </c>
      <c r="W36" s="9">
        <v>1786.377497141993</v>
      </c>
      <c r="X36" s="9">
        <v>3830.697384867909</v>
      </c>
      <c r="Y36" s="9">
        <v>6853.175279239526</v>
      </c>
      <c r="Z36" s="9">
        <v>364.15396317730324</v>
      </c>
      <c r="AA36" s="9">
        <v>0</v>
      </c>
      <c r="AB36" s="9">
        <v>2046.3429652991233</v>
      </c>
      <c r="AC36" s="9">
        <v>82.94618050149684</v>
      </c>
      <c r="AD36" s="9">
        <v>20.230775732072402</v>
      </c>
      <c r="AE36" s="9">
        <v>6105.648115939451</v>
      </c>
      <c r="AF36" s="9">
        <v>10294.430231265042</v>
      </c>
      <c r="AG36" s="9">
        <v>34222.38022837367</v>
      </c>
      <c r="AH36" s="9">
        <v>1599.2428216203234</v>
      </c>
      <c r="AI36" s="3">
        <v>36324.35782693599</v>
      </c>
      <c r="AJ36" s="17">
        <f t="shared" si="21"/>
        <v>121648.66601573795</v>
      </c>
      <c r="AL36" s="18" t="s">
        <v>6</v>
      </c>
      <c r="AM36" s="9">
        <f t="shared" si="22"/>
        <v>22052.557086745524</v>
      </c>
      <c r="AN36" s="9">
        <f t="shared" si="6"/>
        <v>0</v>
      </c>
      <c r="AO36" s="9">
        <f t="shared" si="7"/>
        <v>2009.927568981393</v>
      </c>
      <c r="AP36" s="9">
        <f t="shared" si="8"/>
        <v>4303.0859982118</v>
      </c>
      <c r="AQ36" s="9">
        <f t="shared" si="9"/>
        <v>7639.140916430539</v>
      </c>
      <c r="AR36" s="9">
        <f t="shared" si="10"/>
        <v>771.8040941785621</v>
      </c>
      <c r="AS36" s="9">
        <f t="shared" si="11"/>
        <v>0</v>
      </c>
      <c r="AT36" s="9">
        <f t="shared" si="12"/>
        <v>4951.48236042472</v>
      </c>
      <c r="AU36" s="9">
        <f t="shared" si="13"/>
        <v>635.2463579870735</v>
      </c>
      <c r="AV36" s="9">
        <f t="shared" si="14"/>
        <v>8168.1757018242315</v>
      </c>
      <c r="AW36" s="9">
        <f t="shared" si="15"/>
        <v>28301.843710382684</v>
      </c>
      <c r="AX36" s="9">
        <f t="shared" si="16"/>
        <v>21645.918494530866</v>
      </c>
      <c r="AY36" s="9">
        <f t="shared" si="17"/>
        <v>72050.89623098925</v>
      </c>
      <c r="AZ36" s="9">
        <f t="shared" si="18"/>
        <v>6545.667488112025</v>
      </c>
      <c r="BA36" s="3">
        <f t="shared" si="19"/>
        <v>166031.95335554497</v>
      </c>
      <c r="BB36" s="17">
        <f t="shared" si="23"/>
        <v>345107.69936434366</v>
      </c>
    </row>
    <row r="37" spans="2:54" ht="15">
      <c r="B37" s="16" t="s">
        <v>7</v>
      </c>
      <c r="C37" s="9">
        <v>24661.315617396256</v>
      </c>
      <c r="D37" s="9">
        <v>0</v>
      </c>
      <c r="E37" s="9">
        <v>1231.0427032966056</v>
      </c>
      <c r="F37" s="9">
        <v>255.91931301071588</v>
      </c>
      <c r="G37" s="9">
        <v>5777.909549079878</v>
      </c>
      <c r="H37" s="9">
        <v>1312.9773450114988</v>
      </c>
      <c r="I37" s="9">
        <v>2905.139395125597</v>
      </c>
      <c r="J37" s="9">
        <v>0</v>
      </c>
      <c r="K37" s="9">
        <v>288.2885541820317</v>
      </c>
      <c r="L37" s="9">
        <v>2850.5163006490016</v>
      </c>
      <c r="M37" s="9">
        <v>4304.0975369984035</v>
      </c>
      <c r="N37" s="9">
        <v>2081.74682283025</v>
      </c>
      <c r="O37" s="9">
        <v>4664.205345029292</v>
      </c>
      <c r="P37" s="9">
        <v>4805.820775153799</v>
      </c>
      <c r="Q37" s="3">
        <v>39216.34721783575</v>
      </c>
      <c r="R37" s="17">
        <f t="shared" si="20"/>
        <v>94355.32647559908</v>
      </c>
      <c r="T37" s="16" t="s">
        <v>7</v>
      </c>
      <c r="U37" s="9">
        <v>45466.64538025951</v>
      </c>
      <c r="V37" s="9">
        <v>0</v>
      </c>
      <c r="W37" s="9">
        <v>1220.9273154305695</v>
      </c>
      <c r="X37" s="9">
        <v>2887.943235753335</v>
      </c>
      <c r="Y37" s="9">
        <v>21889.69934210234</v>
      </c>
      <c r="Z37" s="9">
        <v>531.0578629669005</v>
      </c>
      <c r="AA37" s="9">
        <v>2046.3429652991233</v>
      </c>
      <c r="AB37" s="9">
        <v>0</v>
      </c>
      <c r="AC37" s="9">
        <v>1795.4813462214256</v>
      </c>
      <c r="AD37" s="9">
        <v>218.49237790638193</v>
      </c>
      <c r="AE37" s="9">
        <v>2110.0699088551514</v>
      </c>
      <c r="AF37" s="9">
        <v>3469.578038050417</v>
      </c>
      <c r="AG37" s="9">
        <v>8185.371861196493</v>
      </c>
      <c r="AH37" s="9">
        <v>3617.2627008945456</v>
      </c>
      <c r="AI37" s="3">
        <v>19737.144804209835</v>
      </c>
      <c r="AJ37" s="17">
        <f t="shared" si="21"/>
        <v>113176.01713914602</v>
      </c>
      <c r="AL37" s="16" t="s">
        <v>7</v>
      </c>
      <c r="AM37" s="9">
        <f t="shared" si="22"/>
        <v>70127.96099765577</v>
      </c>
      <c r="AN37" s="9">
        <f t="shared" si="6"/>
        <v>0</v>
      </c>
      <c r="AO37" s="9">
        <f t="shared" si="7"/>
        <v>2451.970018727175</v>
      </c>
      <c r="AP37" s="9">
        <f t="shared" si="8"/>
        <v>3143.862548764051</v>
      </c>
      <c r="AQ37" s="9">
        <f t="shared" si="9"/>
        <v>27667.60889118222</v>
      </c>
      <c r="AR37" s="9">
        <f t="shared" si="10"/>
        <v>1844.0352079783993</v>
      </c>
      <c r="AS37" s="9">
        <f t="shared" si="11"/>
        <v>4951.48236042472</v>
      </c>
      <c r="AT37" s="9">
        <f t="shared" si="12"/>
        <v>0</v>
      </c>
      <c r="AU37" s="9">
        <f t="shared" si="13"/>
        <v>2083.7699004034575</v>
      </c>
      <c r="AV37" s="9">
        <f t="shared" si="14"/>
        <v>3069.0086785553835</v>
      </c>
      <c r="AW37" s="9">
        <f t="shared" si="15"/>
        <v>6414.167445853554</v>
      </c>
      <c r="AX37" s="9">
        <f t="shared" si="16"/>
        <v>5551.324860880667</v>
      </c>
      <c r="AY37" s="9">
        <f t="shared" si="17"/>
        <v>12849.577206225786</v>
      </c>
      <c r="AZ37" s="9">
        <f t="shared" si="18"/>
        <v>8423.083476048345</v>
      </c>
      <c r="BA37" s="3">
        <f t="shared" si="19"/>
        <v>58953.49202204558</v>
      </c>
      <c r="BB37" s="17">
        <f t="shared" si="23"/>
        <v>207531.34361474513</v>
      </c>
    </row>
    <row r="38" spans="2:54" ht="15">
      <c r="B38" s="16" t="s">
        <v>8</v>
      </c>
      <c r="C38" s="9">
        <v>16105.720560302838</v>
      </c>
      <c r="D38" s="9">
        <v>0</v>
      </c>
      <c r="E38" s="9">
        <v>1526.4120289848627</v>
      </c>
      <c r="F38" s="9">
        <v>235.68853727864348</v>
      </c>
      <c r="G38" s="9">
        <v>1302.8619571454626</v>
      </c>
      <c r="H38" s="9">
        <v>1194.6273069788754</v>
      </c>
      <c r="I38" s="9">
        <v>552.3001774855766</v>
      </c>
      <c r="J38" s="9">
        <v>288.2885541820317</v>
      </c>
      <c r="K38" s="9">
        <v>0</v>
      </c>
      <c r="L38" s="9">
        <v>1775.2505704893533</v>
      </c>
      <c r="M38" s="9">
        <v>573.5424920042526</v>
      </c>
      <c r="N38" s="9">
        <v>724.2617712081919</v>
      </c>
      <c r="O38" s="9">
        <v>1043.9080277749358</v>
      </c>
      <c r="P38" s="9">
        <v>1064.1388035070083</v>
      </c>
      <c r="Q38" s="3">
        <v>9062.375989181832</v>
      </c>
      <c r="R38" s="17">
        <f t="shared" si="20"/>
        <v>35449.37677652386</v>
      </c>
      <c r="T38" s="16" t="s">
        <v>8</v>
      </c>
      <c r="U38" s="9">
        <v>23966.38847099957</v>
      </c>
      <c r="V38" s="9">
        <v>0</v>
      </c>
      <c r="W38" s="9">
        <v>702.0079179029124</v>
      </c>
      <c r="X38" s="9">
        <v>1582.0466622480617</v>
      </c>
      <c r="Y38" s="9">
        <v>11124.903575066613</v>
      </c>
      <c r="Z38" s="9">
        <v>287.2770153954281</v>
      </c>
      <c r="AA38" s="9">
        <v>82.94618050149684</v>
      </c>
      <c r="AB38" s="9">
        <v>1795.4813462214256</v>
      </c>
      <c r="AC38" s="9">
        <v>0</v>
      </c>
      <c r="AD38" s="9">
        <v>453.1693763984218</v>
      </c>
      <c r="AE38" s="9">
        <v>724.2617712081919</v>
      </c>
      <c r="AF38" s="9">
        <v>1587.10435618108</v>
      </c>
      <c r="AG38" s="9">
        <v>3098.3433033668884</v>
      </c>
      <c r="AH38" s="9">
        <v>1568.8966580222148</v>
      </c>
      <c r="AI38" s="3">
        <v>7332.644664089642</v>
      </c>
      <c r="AJ38" s="17">
        <f t="shared" si="21"/>
        <v>54305.47129760194</v>
      </c>
      <c r="AL38" s="16" t="s">
        <v>8</v>
      </c>
      <c r="AM38" s="9">
        <f t="shared" si="22"/>
        <v>40072.1090313024</v>
      </c>
      <c r="AN38" s="9">
        <f t="shared" si="6"/>
        <v>0</v>
      </c>
      <c r="AO38" s="9">
        <f t="shared" si="7"/>
        <v>2228.419946887775</v>
      </c>
      <c r="AP38" s="9">
        <f t="shared" si="8"/>
        <v>1817.7351995267052</v>
      </c>
      <c r="AQ38" s="9">
        <f t="shared" si="9"/>
        <v>12427.765532212075</v>
      </c>
      <c r="AR38" s="9">
        <f t="shared" si="10"/>
        <v>1481.9043223743035</v>
      </c>
      <c r="AS38" s="9">
        <f t="shared" si="11"/>
        <v>635.2463579870735</v>
      </c>
      <c r="AT38" s="9">
        <f t="shared" si="12"/>
        <v>2083.7699004034575</v>
      </c>
      <c r="AU38" s="9">
        <f t="shared" si="13"/>
        <v>0</v>
      </c>
      <c r="AV38" s="9">
        <f t="shared" si="14"/>
        <v>2228.419946887775</v>
      </c>
      <c r="AW38" s="9">
        <f t="shared" si="15"/>
        <v>1297.8042632124445</v>
      </c>
      <c r="AX38" s="9">
        <f t="shared" si="16"/>
        <v>2311.366127389272</v>
      </c>
      <c r="AY38" s="9">
        <f t="shared" si="17"/>
        <v>4142.251331141824</v>
      </c>
      <c r="AZ38" s="9">
        <f t="shared" si="18"/>
        <v>2633.035461529223</v>
      </c>
      <c r="BA38" s="3">
        <f t="shared" si="19"/>
        <v>16395.020653271473</v>
      </c>
      <c r="BB38" s="17">
        <f t="shared" si="23"/>
        <v>89754.8480741258</v>
      </c>
    </row>
    <row r="39" spans="2:54" ht="15">
      <c r="B39" s="16" t="s">
        <v>9</v>
      </c>
      <c r="C39" s="9">
        <v>86597.83552113592</v>
      </c>
      <c r="D39" s="9">
        <v>4773.451533982483</v>
      </c>
      <c r="E39" s="9">
        <v>2425.6700102754808</v>
      </c>
      <c r="F39" s="9">
        <v>6448.559764598078</v>
      </c>
      <c r="G39" s="9">
        <v>19078.633054130878</v>
      </c>
      <c r="H39" s="9">
        <v>6032.81732330399</v>
      </c>
      <c r="I39" s="9">
        <v>8147.944926092159</v>
      </c>
      <c r="J39" s="9">
        <v>2850.5163006490016</v>
      </c>
      <c r="K39" s="9">
        <v>1775.2505704893533</v>
      </c>
      <c r="L39" s="9">
        <v>0</v>
      </c>
      <c r="M39" s="9">
        <v>1306.9081122918772</v>
      </c>
      <c r="N39" s="9">
        <v>5400.6055816767275</v>
      </c>
      <c r="O39" s="9">
        <v>6103.625038366244</v>
      </c>
      <c r="P39" s="9">
        <v>3597.031925162473</v>
      </c>
      <c r="Q39" s="3">
        <v>20231.787270859004</v>
      </c>
      <c r="R39" s="17">
        <f t="shared" si="20"/>
        <v>174770.63693301368</v>
      </c>
      <c r="T39" s="16" t="s">
        <v>9</v>
      </c>
      <c r="U39" s="9">
        <v>117584.3031711646</v>
      </c>
      <c r="V39" s="9">
        <v>0</v>
      </c>
      <c r="W39" s="9">
        <v>2846.470145502587</v>
      </c>
      <c r="X39" s="9">
        <v>6449.571303384681</v>
      </c>
      <c r="Y39" s="9">
        <v>42879.12916412745</v>
      </c>
      <c r="Z39" s="9">
        <v>984.2272393653224</v>
      </c>
      <c r="AA39" s="9">
        <v>20.230775732072402</v>
      </c>
      <c r="AB39" s="9">
        <v>218.49237790638193</v>
      </c>
      <c r="AC39" s="9">
        <v>453.1693763984218</v>
      </c>
      <c r="AD39" s="9">
        <v>0</v>
      </c>
      <c r="AE39" s="9">
        <v>2111.081447641755</v>
      </c>
      <c r="AF39" s="9">
        <v>6604.336737735035</v>
      </c>
      <c r="AG39" s="9">
        <v>7841.4486737512625</v>
      </c>
      <c r="AH39" s="9">
        <v>3026.5240495180315</v>
      </c>
      <c r="AI39" s="3">
        <v>16276.67061523885</v>
      </c>
      <c r="AJ39" s="17">
        <f t="shared" si="21"/>
        <v>207295.6550774664</v>
      </c>
      <c r="AL39" s="16" t="s">
        <v>9</v>
      </c>
      <c r="AM39" s="9">
        <f t="shared" si="22"/>
        <v>204182.13869230053</v>
      </c>
      <c r="AN39" s="9">
        <f t="shared" si="6"/>
        <v>4773.451533982483</v>
      </c>
      <c r="AO39" s="9">
        <f t="shared" si="7"/>
        <v>5272.140155778068</v>
      </c>
      <c r="AP39" s="9">
        <f t="shared" si="8"/>
        <v>12898.131067982758</v>
      </c>
      <c r="AQ39" s="9">
        <f t="shared" si="9"/>
        <v>61957.76221825833</v>
      </c>
      <c r="AR39" s="9">
        <f t="shared" si="10"/>
        <v>7017.044562669312</v>
      </c>
      <c r="AS39" s="9">
        <f t="shared" si="11"/>
        <v>8168.1757018242315</v>
      </c>
      <c r="AT39" s="9">
        <f t="shared" si="12"/>
        <v>3069.0086785553835</v>
      </c>
      <c r="AU39" s="9">
        <f t="shared" si="13"/>
        <v>2228.419946887775</v>
      </c>
      <c r="AV39" s="9">
        <f t="shared" si="14"/>
        <v>0</v>
      </c>
      <c r="AW39" s="9">
        <f t="shared" si="15"/>
        <v>3417.9895599336323</v>
      </c>
      <c r="AX39" s="9">
        <f t="shared" si="16"/>
        <v>12004.942319411763</v>
      </c>
      <c r="AY39" s="9">
        <f t="shared" si="17"/>
        <v>13945.073712117506</v>
      </c>
      <c r="AZ39" s="9">
        <f t="shared" si="18"/>
        <v>6623.555974680505</v>
      </c>
      <c r="BA39" s="3">
        <f t="shared" si="19"/>
        <v>36508.45788609785</v>
      </c>
      <c r="BB39" s="17">
        <f t="shared" si="23"/>
        <v>382066.29201048013</v>
      </c>
    </row>
    <row r="40" spans="2:54" ht="15">
      <c r="B40" s="16" t="s">
        <v>10</v>
      </c>
      <c r="C40" s="9">
        <v>53386.99407936586</v>
      </c>
      <c r="D40" s="9">
        <v>5274.163233351275</v>
      </c>
      <c r="E40" s="9">
        <v>2509.6277295635814</v>
      </c>
      <c r="F40" s="9">
        <v>5373.29403443843</v>
      </c>
      <c r="G40" s="9">
        <v>15044.61637315564</v>
      </c>
      <c r="H40" s="9">
        <v>9004.718278345426</v>
      </c>
      <c r="I40" s="9">
        <v>22196.195594443234</v>
      </c>
      <c r="J40" s="9">
        <v>4304.0975369984035</v>
      </c>
      <c r="K40" s="9">
        <v>573.5424920042526</v>
      </c>
      <c r="L40" s="9">
        <v>1306.9081122918772</v>
      </c>
      <c r="M40" s="8">
        <v>0</v>
      </c>
      <c r="N40" s="8">
        <v>36193.86932346413</v>
      </c>
      <c r="O40" s="8">
        <v>63896.882072177475</v>
      </c>
      <c r="P40" s="8">
        <v>13070.092661705376</v>
      </c>
      <c r="Q40" s="5">
        <v>23179.411295021953</v>
      </c>
      <c r="R40" s="17">
        <f t="shared" si="20"/>
        <v>255314.41281632692</v>
      </c>
      <c r="T40" s="16" t="s">
        <v>10</v>
      </c>
      <c r="U40" s="9">
        <v>76596.75153798593</v>
      </c>
      <c r="V40" s="9">
        <v>0</v>
      </c>
      <c r="W40" s="9">
        <v>1661.9582263897478</v>
      </c>
      <c r="X40" s="9">
        <v>3350.2164612311894</v>
      </c>
      <c r="Y40" s="9">
        <v>21459.7953577958</v>
      </c>
      <c r="Z40" s="9">
        <v>2301.2507395232356</v>
      </c>
      <c r="AA40" s="9">
        <v>6105.648115939451</v>
      </c>
      <c r="AB40" s="9">
        <v>2110.0699088551514</v>
      </c>
      <c r="AC40" s="9">
        <v>724.2617712081919</v>
      </c>
      <c r="AD40" s="9">
        <v>2111.081447641755</v>
      </c>
      <c r="AE40" s="8">
        <v>0</v>
      </c>
      <c r="AF40" s="8">
        <v>573.5424920042526</v>
      </c>
      <c r="AG40" s="8">
        <v>4066.3859221465527</v>
      </c>
      <c r="AH40" s="8">
        <v>3732.578122567358</v>
      </c>
      <c r="AI40" s="5">
        <v>10977.218912222485</v>
      </c>
      <c r="AJ40" s="17">
        <f t="shared" si="21"/>
        <v>135770.7590155111</v>
      </c>
      <c r="AL40" s="16" t="s">
        <v>10</v>
      </c>
      <c r="AM40" s="9">
        <f t="shared" si="22"/>
        <v>129983.74561735179</v>
      </c>
      <c r="AN40" s="9">
        <f t="shared" si="6"/>
        <v>5274.163233351275</v>
      </c>
      <c r="AO40" s="9">
        <f t="shared" si="7"/>
        <v>4171.585955953329</v>
      </c>
      <c r="AP40" s="9">
        <f t="shared" si="8"/>
        <v>8723.51049566962</v>
      </c>
      <c r="AQ40" s="9">
        <f t="shared" si="9"/>
        <v>36504.41173095144</v>
      </c>
      <c r="AR40" s="9">
        <f t="shared" si="10"/>
        <v>11305.969017868661</v>
      </c>
      <c r="AS40" s="9">
        <f t="shared" si="11"/>
        <v>28301.843710382684</v>
      </c>
      <c r="AT40" s="9">
        <f t="shared" si="12"/>
        <v>6414.167445853554</v>
      </c>
      <c r="AU40" s="9">
        <f t="shared" si="13"/>
        <v>1297.8042632124445</v>
      </c>
      <c r="AV40" s="9">
        <f t="shared" si="14"/>
        <v>3417.9895599336323</v>
      </c>
      <c r="AW40" s="8">
        <f t="shared" si="15"/>
        <v>0</v>
      </c>
      <c r="AX40" s="8">
        <f t="shared" si="16"/>
        <v>36767.41181546838</v>
      </c>
      <c r="AY40" s="8">
        <f t="shared" si="17"/>
        <v>67963.26799432402</v>
      </c>
      <c r="AZ40" s="8">
        <f t="shared" si="18"/>
        <v>16802.670784272734</v>
      </c>
      <c r="BA40" s="5">
        <f t="shared" si="19"/>
        <v>34156.63020724444</v>
      </c>
      <c r="BB40" s="17">
        <f t="shared" si="23"/>
        <v>391085.171831838</v>
      </c>
    </row>
    <row r="41" spans="2:54" ht="15">
      <c r="B41" s="16" t="s">
        <v>11</v>
      </c>
      <c r="C41" s="9">
        <v>30955.10994764398</v>
      </c>
      <c r="D41" s="9">
        <v>2079.723745257043</v>
      </c>
      <c r="E41" s="9">
        <v>1238.123474802831</v>
      </c>
      <c r="F41" s="9">
        <v>2136.3699173068458</v>
      </c>
      <c r="G41" s="9">
        <v>4441.666811976495</v>
      </c>
      <c r="H41" s="9">
        <v>4024.912831895804</v>
      </c>
      <c r="I41" s="9">
        <v>11351.488263265825</v>
      </c>
      <c r="J41" s="9">
        <v>2081.74682283025</v>
      </c>
      <c r="K41" s="9">
        <v>724.2617712081919</v>
      </c>
      <c r="L41" s="9">
        <v>5400.6055816767275</v>
      </c>
      <c r="M41" s="8">
        <v>36193.86932346413</v>
      </c>
      <c r="N41" s="8">
        <v>0</v>
      </c>
      <c r="O41" s="8">
        <v>3098.3433033668884</v>
      </c>
      <c r="P41" s="8">
        <v>0</v>
      </c>
      <c r="Q41" s="5">
        <v>33.380779957919465</v>
      </c>
      <c r="R41" s="17">
        <f t="shared" si="20"/>
        <v>103759.60257465293</v>
      </c>
      <c r="T41" s="16" t="s">
        <v>11</v>
      </c>
      <c r="U41" s="9">
        <v>73879.7583571686</v>
      </c>
      <c r="V41" s="9">
        <v>0</v>
      </c>
      <c r="W41" s="9">
        <v>530.0463241802969</v>
      </c>
      <c r="X41" s="9">
        <v>1041.8849502017288</v>
      </c>
      <c r="Y41" s="9">
        <v>18322.00204175137</v>
      </c>
      <c r="Z41" s="9">
        <v>1557.7697313695749</v>
      </c>
      <c r="AA41" s="9">
        <v>10294.430231265042</v>
      </c>
      <c r="AB41" s="9">
        <v>3469.578038050417</v>
      </c>
      <c r="AC41" s="9">
        <v>1587.10435618108</v>
      </c>
      <c r="AD41" s="9">
        <v>6604.336737735035</v>
      </c>
      <c r="AE41" s="8">
        <v>573.5424920042526</v>
      </c>
      <c r="AF41" s="8">
        <v>0</v>
      </c>
      <c r="AG41" s="8">
        <v>13.150004225847061</v>
      </c>
      <c r="AH41" s="8">
        <v>158.81158949676836</v>
      </c>
      <c r="AI41" s="5">
        <v>31.357702384712223</v>
      </c>
      <c r="AJ41" s="17">
        <f t="shared" si="21"/>
        <v>118063.77255601471</v>
      </c>
      <c r="AL41" s="16" t="s">
        <v>11</v>
      </c>
      <c r="AM41" s="9">
        <f t="shared" si="22"/>
        <v>104834.86830481258</v>
      </c>
      <c r="AN41" s="9">
        <f t="shared" si="6"/>
        <v>2079.723745257043</v>
      </c>
      <c r="AO41" s="9">
        <f t="shared" si="7"/>
        <v>1768.1697989831277</v>
      </c>
      <c r="AP41" s="9">
        <f t="shared" si="8"/>
        <v>3178.2548675085745</v>
      </c>
      <c r="AQ41" s="9">
        <f t="shared" si="9"/>
        <v>22763.668853727864</v>
      </c>
      <c r="AR41" s="9">
        <f t="shared" si="10"/>
        <v>5582.682563265379</v>
      </c>
      <c r="AS41" s="9">
        <f t="shared" si="11"/>
        <v>21645.918494530866</v>
      </c>
      <c r="AT41" s="9">
        <f t="shared" si="12"/>
        <v>5551.324860880667</v>
      </c>
      <c r="AU41" s="9">
        <f t="shared" si="13"/>
        <v>2311.366127389272</v>
      </c>
      <c r="AV41" s="9">
        <f t="shared" si="14"/>
        <v>12004.942319411763</v>
      </c>
      <c r="AW41" s="8">
        <f t="shared" si="15"/>
        <v>36767.41181546838</v>
      </c>
      <c r="AX41" s="8">
        <f t="shared" si="16"/>
        <v>0</v>
      </c>
      <c r="AY41" s="8">
        <f t="shared" si="17"/>
        <v>3111.4933075927356</v>
      </c>
      <c r="AZ41" s="8">
        <f t="shared" si="18"/>
        <v>158.81158949676836</v>
      </c>
      <c r="BA41" s="5">
        <f t="shared" si="19"/>
        <v>64.73848234263168</v>
      </c>
      <c r="BB41" s="17">
        <f t="shared" si="23"/>
        <v>221823.37513066764</v>
      </c>
    </row>
    <row r="42" spans="2:54" ht="15">
      <c r="B42" s="16" t="s">
        <v>12</v>
      </c>
      <c r="C42" s="9">
        <v>58000.622485064974</v>
      </c>
      <c r="D42" s="9">
        <v>0</v>
      </c>
      <c r="E42" s="9">
        <v>1235.0888584430202</v>
      </c>
      <c r="F42" s="9">
        <v>2306.3084334562536</v>
      </c>
      <c r="G42" s="9">
        <v>6391.913592548275</v>
      </c>
      <c r="H42" s="9">
        <v>8388.691157303821</v>
      </c>
      <c r="I42" s="9">
        <v>37828.51600261558</v>
      </c>
      <c r="J42" s="9">
        <v>4664.205345029292</v>
      </c>
      <c r="K42" s="9">
        <v>1043.9080277749358</v>
      </c>
      <c r="L42" s="9">
        <v>6103.625038366244</v>
      </c>
      <c r="M42" s="8">
        <v>63896.882072177475</v>
      </c>
      <c r="N42" s="8">
        <v>3098.3433033668884</v>
      </c>
      <c r="O42" s="8">
        <v>0</v>
      </c>
      <c r="P42" s="8">
        <v>45106.537572228626</v>
      </c>
      <c r="Q42" s="5">
        <v>47665.730702335786</v>
      </c>
      <c r="R42" s="17">
        <f t="shared" si="20"/>
        <v>285730.37259071117</v>
      </c>
      <c r="T42" s="16" t="s">
        <v>12</v>
      </c>
      <c r="U42" s="9">
        <v>138507.98297206048</v>
      </c>
      <c r="V42" s="9">
        <v>0</v>
      </c>
      <c r="W42" s="9">
        <v>7186.983078818721</v>
      </c>
      <c r="X42" s="9">
        <v>15449.23188779709</v>
      </c>
      <c r="Y42" s="9">
        <v>29461.067159830436</v>
      </c>
      <c r="Z42" s="9">
        <v>11343.395952972995</v>
      </c>
      <c r="AA42" s="9">
        <v>34222.38022837367</v>
      </c>
      <c r="AB42" s="9">
        <v>8185.371861196493</v>
      </c>
      <c r="AC42" s="9">
        <v>3098.3433033668884</v>
      </c>
      <c r="AD42" s="9">
        <v>7841.4486737512625</v>
      </c>
      <c r="AE42" s="8">
        <v>4066.3859221465527</v>
      </c>
      <c r="AF42" s="8">
        <v>13.150004225847061</v>
      </c>
      <c r="AG42" s="8">
        <v>0</v>
      </c>
      <c r="AH42" s="8">
        <v>191.18083066808418</v>
      </c>
      <c r="AI42" s="5">
        <v>617.0386598282082</v>
      </c>
      <c r="AJ42" s="17">
        <f t="shared" si="21"/>
        <v>260183.96053503672</v>
      </c>
      <c r="AL42" s="16" t="s">
        <v>12</v>
      </c>
      <c r="AM42" s="9">
        <f t="shared" si="22"/>
        <v>196508.60545712546</v>
      </c>
      <c r="AN42" s="9">
        <f t="shared" si="6"/>
        <v>0</v>
      </c>
      <c r="AO42" s="9">
        <f t="shared" si="7"/>
        <v>8422.07193726174</v>
      </c>
      <c r="AP42" s="9">
        <f t="shared" si="8"/>
        <v>17755.540321253342</v>
      </c>
      <c r="AQ42" s="9">
        <f t="shared" si="9"/>
        <v>35852.98075237871</v>
      </c>
      <c r="AR42" s="9">
        <f t="shared" si="10"/>
        <v>19732.087110276814</v>
      </c>
      <c r="AS42" s="9">
        <f t="shared" si="11"/>
        <v>72050.89623098925</v>
      </c>
      <c r="AT42" s="9">
        <f t="shared" si="12"/>
        <v>12849.577206225786</v>
      </c>
      <c r="AU42" s="9">
        <f t="shared" si="13"/>
        <v>4142.251331141824</v>
      </c>
      <c r="AV42" s="9">
        <f t="shared" si="14"/>
        <v>13945.073712117506</v>
      </c>
      <c r="AW42" s="8">
        <f t="shared" si="15"/>
        <v>67963.26799432402</v>
      </c>
      <c r="AX42" s="8">
        <f t="shared" si="16"/>
        <v>3111.4933075927356</v>
      </c>
      <c r="AY42" s="8">
        <f t="shared" si="17"/>
        <v>0</v>
      </c>
      <c r="AZ42" s="8">
        <f t="shared" si="18"/>
        <v>45297.71840289671</v>
      </c>
      <c r="BA42" s="5">
        <f t="shared" si="19"/>
        <v>48282.76936216399</v>
      </c>
      <c r="BB42" s="17">
        <f t="shared" si="23"/>
        <v>545914.3331257479</v>
      </c>
    </row>
    <row r="43" spans="2:54" ht="15">
      <c r="B43" s="16" t="s">
        <v>13</v>
      </c>
      <c r="C43" s="9">
        <v>42884.18685806047</v>
      </c>
      <c r="D43" s="9">
        <v>0</v>
      </c>
      <c r="E43" s="9">
        <v>1627.5659076452248</v>
      </c>
      <c r="F43" s="9">
        <v>4.04615514641448</v>
      </c>
      <c r="G43" s="9">
        <v>10979.241989795692</v>
      </c>
      <c r="H43" s="9">
        <v>9836.2031609336</v>
      </c>
      <c r="I43" s="9">
        <v>4946.424666491702</v>
      </c>
      <c r="J43" s="9">
        <v>4805.820775153799</v>
      </c>
      <c r="K43" s="9">
        <v>1064.1388035070083</v>
      </c>
      <c r="L43" s="9">
        <v>3597.031925162473</v>
      </c>
      <c r="M43" s="8">
        <v>13070.092661705376</v>
      </c>
      <c r="N43" s="8">
        <v>0</v>
      </c>
      <c r="O43" s="8">
        <v>45106.537572228626</v>
      </c>
      <c r="P43" s="8">
        <v>0</v>
      </c>
      <c r="Q43" s="5">
        <v>30197.46739647787</v>
      </c>
      <c r="R43" s="17">
        <f t="shared" si="20"/>
        <v>168118.75787230826</v>
      </c>
      <c r="T43" s="16" t="s">
        <v>13</v>
      </c>
      <c r="U43" s="9">
        <v>76581.57845618686</v>
      </c>
      <c r="V43" s="9">
        <v>0</v>
      </c>
      <c r="W43" s="9">
        <v>2175.819929984387</v>
      </c>
      <c r="X43" s="9">
        <v>6847.106046519904</v>
      </c>
      <c r="Y43" s="9">
        <v>14559.077755585904</v>
      </c>
      <c r="Z43" s="9">
        <v>5400.6055816767275</v>
      </c>
      <c r="AA43" s="9">
        <v>1599.2428216203234</v>
      </c>
      <c r="AB43" s="9">
        <v>3617.2627008945456</v>
      </c>
      <c r="AC43" s="9">
        <v>1568.8966580222148</v>
      </c>
      <c r="AD43" s="9">
        <v>3026.5240495180315</v>
      </c>
      <c r="AE43" s="8">
        <v>3732.578122567358</v>
      </c>
      <c r="AF43" s="8">
        <v>158.81158949676836</v>
      </c>
      <c r="AG43" s="8">
        <v>191.18083066808418</v>
      </c>
      <c r="AH43" s="8">
        <v>0</v>
      </c>
      <c r="AI43" s="5">
        <v>10.115387866036201</v>
      </c>
      <c r="AJ43" s="17">
        <f t="shared" si="21"/>
        <v>119468.79993060716</v>
      </c>
      <c r="AL43" s="16" t="s">
        <v>13</v>
      </c>
      <c r="AM43" s="9">
        <f t="shared" si="22"/>
        <v>119465.76531424734</v>
      </c>
      <c r="AN43" s="9">
        <f t="shared" si="6"/>
        <v>0</v>
      </c>
      <c r="AO43" s="9">
        <f t="shared" si="7"/>
        <v>3803.3858376296116</v>
      </c>
      <c r="AP43" s="9">
        <f t="shared" si="8"/>
        <v>6851.152201666318</v>
      </c>
      <c r="AQ43" s="9">
        <f t="shared" si="9"/>
        <v>25538.319745381596</v>
      </c>
      <c r="AR43" s="9">
        <f t="shared" si="10"/>
        <v>15236.808742610328</v>
      </c>
      <c r="AS43" s="9">
        <f t="shared" si="11"/>
        <v>6545.667488112025</v>
      </c>
      <c r="AT43" s="9">
        <f t="shared" si="12"/>
        <v>8423.083476048345</v>
      </c>
      <c r="AU43" s="9">
        <f t="shared" si="13"/>
        <v>2633.035461529223</v>
      </c>
      <c r="AV43" s="9">
        <f t="shared" si="14"/>
        <v>6623.555974680505</v>
      </c>
      <c r="AW43" s="8">
        <f t="shared" si="15"/>
        <v>16802.670784272734</v>
      </c>
      <c r="AX43" s="8">
        <f t="shared" si="16"/>
        <v>158.81158949676836</v>
      </c>
      <c r="AY43" s="8">
        <f t="shared" si="17"/>
        <v>45297.71840289671</v>
      </c>
      <c r="AZ43" s="8">
        <f t="shared" si="18"/>
        <v>0</v>
      </c>
      <c r="BA43" s="5">
        <f t="shared" si="19"/>
        <v>30207.582784343907</v>
      </c>
      <c r="BB43" s="17">
        <f t="shared" si="23"/>
        <v>287587.5578029154</v>
      </c>
    </row>
    <row r="44" spans="2:54" ht="15">
      <c r="B44" s="19" t="s">
        <v>14</v>
      </c>
      <c r="C44" s="4">
        <v>270135.47911764315</v>
      </c>
      <c r="D44" s="4">
        <v>0</v>
      </c>
      <c r="E44" s="4">
        <v>11600.326804770315</v>
      </c>
      <c r="F44" s="4">
        <v>919.4887570226906</v>
      </c>
      <c r="G44" s="4">
        <v>84181.26935993986</v>
      </c>
      <c r="H44" s="4">
        <v>69530.14157477304</v>
      </c>
      <c r="I44" s="4">
        <v>129707.59552860899</v>
      </c>
      <c r="J44" s="4">
        <v>39216.34721783575</v>
      </c>
      <c r="K44" s="4">
        <v>9062.375989181832</v>
      </c>
      <c r="L44" s="4">
        <v>20231.787270859004</v>
      </c>
      <c r="M44" s="6">
        <v>23179.411295021953</v>
      </c>
      <c r="N44" s="6">
        <v>33.380779957919465</v>
      </c>
      <c r="O44" s="6">
        <v>47665.730702335786</v>
      </c>
      <c r="P44" s="6">
        <v>30197.46739647787</v>
      </c>
      <c r="Q44" s="7">
        <v>0</v>
      </c>
      <c r="R44" s="20">
        <f t="shared" si="20"/>
        <v>735660.8017944281</v>
      </c>
      <c r="T44" s="19" t="s">
        <v>14</v>
      </c>
      <c r="U44" s="4">
        <v>424518.55180666083</v>
      </c>
      <c r="V44" s="4">
        <v>0</v>
      </c>
      <c r="W44" s="4">
        <v>12609.842513800728</v>
      </c>
      <c r="X44" s="4">
        <v>41816.00189940705</v>
      </c>
      <c r="Y44" s="4">
        <v>86920.51639406246</v>
      </c>
      <c r="Z44" s="4">
        <v>34587.54573033758</v>
      </c>
      <c r="AA44" s="4">
        <v>36324.35782693599</v>
      </c>
      <c r="AB44" s="4">
        <v>19737.144804209835</v>
      </c>
      <c r="AC44" s="4">
        <v>7332.644664089642</v>
      </c>
      <c r="AD44" s="4">
        <v>16276.67061523885</v>
      </c>
      <c r="AE44" s="6">
        <v>10977.218912222485</v>
      </c>
      <c r="AF44" s="6">
        <v>31.357702384712223</v>
      </c>
      <c r="AG44" s="6">
        <v>617.0386598282082</v>
      </c>
      <c r="AH44" s="6">
        <v>10.115387866036201</v>
      </c>
      <c r="AI44" s="7">
        <v>0</v>
      </c>
      <c r="AJ44" s="20">
        <f t="shared" si="21"/>
        <v>691759.0069170445</v>
      </c>
      <c r="AL44" s="19" t="s">
        <v>14</v>
      </c>
      <c r="AM44" s="4">
        <f t="shared" si="22"/>
        <v>694654.0309243039</v>
      </c>
      <c r="AN44" s="4">
        <f t="shared" si="6"/>
        <v>0</v>
      </c>
      <c r="AO44" s="4">
        <f t="shared" si="7"/>
        <v>24210.169318571043</v>
      </c>
      <c r="AP44" s="4">
        <f t="shared" si="8"/>
        <v>42735.49065642974</v>
      </c>
      <c r="AQ44" s="4">
        <f t="shared" si="9"/>
        <v>171101.78575400234</v>
      </c>
      <c r="AR44" s="4">
        <f t="shared" si="10"/>
        <v>104117.68730511062</v>
      </c>
      <c r="AS44" s="4">
        <f t="shared" si="11"/>
        <v>166031.95335554497</v>
      </c>
      <c r="AT44" s="4">
        <f t="shared" si="12"/>
        <v>58953.49202204558</v>
      </c>
      <c r="AU44" s="4">
        <f t="shared" si="13"/>
        <v>16395.020653271473</v>
      </c>
      <c r="AV44" s="4">
        <f t="shared" si="14"/>
        <v>36508.45788609785</v>
      </c>
      <c r="AW44" s="6">
        <f t="shared" si="15"/>
        <v>34156.63020724444</v>
      </c>
      <c r="AX44" s="6">
        <f t="shared" si="16"/>
        <v>64.73848234263168</v>
      </c>
      <c r="AY44" s="6">
        <f t="shared" si="17"/>
        <v>48282.76936216399</v>
      </c>
      <c r="AZ44" s="6">
        <f t="shared" si="18"/>
        <v>30207.582784343907</v>
      </c>
      <c r="BA44" s="7">
        <f t="shared" si="19"/>
        <v>0</v>
      </c>
      <c r="BB44" s="20">
        <f t="shared" si="23"/>
        <v>1427419.808711473</v>
      </c>
    </row>
    <row r="45" spans="2:54" ht="15.75" thickBot="1">
      <c r="B45" s="21" t="s">
        <v>15</v>
      </c>
      <c r="C45" s="22">
        <f>SUM(C30:C44)</f>
        <v>655864.553074415</v>
      </c>
      <c r="D45" s="22">
        <f>SUM(D30:D44)</f>
        <v>18735.721405472254</v>
      </c>
      <c r="E45" s="22">
        <f>SUM(E30:E44)</f>
        <v>49379.27740684232</v>
      </c>
      <c r="F45" s="22">
        <f>SUM(F30:F44)</f>
        <v>36081.58851815113</v>
      </c>
      <c r="G45" s="22">
        <f>SUM(G30:G44)</f>
        <v>171704.66287081808</v>
      </c>
      <c r="H45" s="22">
        <f>SUM(H30:H44)</f>
        <v>138215.64826273205</v>
      </c>
      <c r="I45" s="22">
        <f>SUM(I30:I44)</f>
        <v>223459.0333486057</v>
      </c>
      <c r="J45" s="22">
        <f>SUM(J30:J44)</f>
        <v>94355.32647559908</v>
      </c>
      <c r="K45" s="22">
        <f>SUM(K30:K44)</f>
        <v>35449.37677652386</v>
      </c>
      <c r="L45" s="22">
        <f>SUM(L30:L44)</f>
        <v>174770.63693301368</v>
      </c>
      <c r="M45" s="22">
        <f>SUM(M30:M44)</f>
        <v>255314.41281632692</v>
      </c>
      <c r="N45" s="22">
        <f>SUM(N30:N44)</f>
        <v>103759.60257465293</v>
      </c>
      <c r="O45" s="22">
        <f>SUM(O30:O44)</f>
        <v>285730.37259071117</v>
      </c>
      <c r="P45" s="22">
        <f>SUM(P30:P44)</f>
        <v>168118.75787230826</v>
      </c>
      <c r="Q45" s="23">
        <f>SUM(Q30:Q44)</f>
        <v>735660.8017944281</v>
      </c>
      <c r="R45" s="24">
        <f>SUM(R30:R44)</f>
        <v>3146599.7727206005</v>
      </c>
      <c r="T45" s="21" t="s">
        <v>15</v>
      </c>
      <c r="U45" s="22">
        <f>SUM(U30:U44)</f>
        <v>1042265.2887854916</v>
      </c>
      <c r="V45" s="22">
        <f>SUM(V30:V44)</f>
        <v>1898.658302454995</v>
      </c>
      <c r="W45" s="22">
        <f>SUM(W30:W44)</f>
        <v>37765.80059784616</v>
      </c>
      <c r="X45" s="22">
        <f>SUM(X30:X44)</f>
        <v>91874.02183206039</v>
      </c>
      <c r="Y45" s="22">
        <f>SUM(Y30:Y44)</f>
        <v>272122.1412945327</v>
      </c>
      <c r="Z45" s="22">
        <f>SUM(Z30:Z44)</f>
        <v>78262.75591952208</v>
      </c>
      <c r="AA45" s="22">
        <f>SUM(AA30:AA44)</f>
        <v>121648.66601573795</v>
      </c>
      <c r="AB45" s="22">
        <f>SUM(AB30:AB44)</f>
        <v>113176.01713914602</v>
      </c>
      <c r="AC45" s="22">
        <f>SUM(AC30:AC44)</f>
        <v>54305.47129760194</v>
      </c>
      <c r="AD45" s="22">
        <f>SUM(AD30:AD44)</f>
        <v>207295.6550774664</v>
      </c>
      <c r="AE45" s="22">
        <f>SUM(AE30:AE44)</f>
        <v>135770.7590155111</v>
      </c>
      <c r="AF45" s="22">
        <f>SUM(AF30:AF44)</f>
        <v>118063.77255601471</v>
      </c>
      <c r="AG45" s="22">
        <f>SUM(AG30:AG44)</f>
        <v>260183.96053503672</v>
      </c>
      <c r="AH45" s="22">
        <f>SUM(AH30:AH44)</f>
        <v>119468.79993060716</v>
      </c>
      <c r="AI45" s="23">
        <f>SUM(AI30:AI44)</f>
        <v>691759.0069170445</v>
      </c>
      <c r="AJ45" s="24">
        <f>SUM(AJ30:AJ44)</f>
        <v>3345860.7752160747</v>
      </c>
      <c r="AL45" s="21" t="s">
        <v>15</v>
      </c>
      <c r="AM45" s="22">
        <f>SUM(AM30:AM44)</f>
        <v>1698129.8418599064</v>
      </c>
      <c r="AN45" s="22">
        <f>SUM(AN30:AN44)</f>
        <v>20634.379707927244</v>
      </c>
      <c r="AO45" s="22">
        <f>SUM(AO30:AO44)</f>
        <v>87145.07800468848</v>
      </c>
      <c r="AP45" s="22">
        <f>SUM(AP30:AP44)</f>
        <v>127955.61035021151</v>
      </c>
      <c r="AQ45" s="22">
        <f>SUM(AQ30:AQ44)</f>
        <v>443826.80416535074</v>
      </c>
      <c r="AR45" s="22">
        <f>SUM(AR30:AR44)</f>
        <v>216478.40418225416</v>
      </c>
      <c r="AS45" s="22">
        <f>SUM(AS30:AS44)</f>
        <v>345107.69936434366</v>
      </c>
      <c r="AT45" s="22">
        <f>SUM(AT30:AT44)</f>
        <v>207531.34361474513</v>
      </c>
      <c r="AU45" s="22">
        <f>SUM(AU30:AU44)</f>
        <v>89754.8480741258</v>
      </c>
      <c r="AV45" s="22">
        <f>SUM(AV30:AV44)</f>
        <v>382066.29201048013</v>
      </c>
      <c r="AW45" s="22">
        <f>SUM(AW30:AW44)</f>
        <v>391085.171831838</v>
      </c>
      <c r="AX45" s="22">
        <f>SUM(AX30:AX44)</f>
        <v>221823.37513066764</v>
      </c>
      <c r="AY45" s="22">
        <f>SUM(AY30:AY44)</f>
        <v>545914.3331257479</v>
      </c>
      <c r="AZ45" s="22">
        <f>SUM(AZ30:AZ44)</f>
        <v>287587.5578029154</v>
      </c>
      <c r="BA45" s="23">
        <f>SUM(BA30:BA44)</f>
        <v>1427419.808711473</v>
      </c>
      <c r="BB45" s="24">
        <f>SUM(BB30:BB44)</f>
        <v>6492460.547936675</v>
      </c>
    </row>
    <row r="46" spans="2:54" ht="16.5" thickBot="1" thickTop="1">
      <c r="B46" s="2"/>
      <c r="C46" s="9"/>
      <c r="D46" s="9"/>
      <c r="E46" s="9"/>
      <c r="F46" s="9"/>
      <c r="G46" s="9"/>
      <c r="H46" s="9"/>
      <c r="I46" s="9"/>
      <c r="J46" s="9"/>
      <c r="K46" s="9"/>
      <c r="L46" s="9"/>
      <c r="M46" s="9"/>
      <c r="N46" s="9"/>
      <c r="O46" s="9"/>
      <c r="P46" s="9"/>
      <c r="Q46" s="9"/>
      <c r="R46" s="9"/>
      <c r="T46" s="2"/>
      <c r="U46" s="9"/>
      <c r="V46" s="9"/>
      <c r="W46" s="9"/>
      <c r="X46" s="9"/>
      <c r="Y46" s="9"/>
      <c r="Z46" s="9"/>
      <c r="AA46" s="9"/>
      <c r="AB46" s="9"/>
      <c r="AC46" s="9"/>
      <c r="AD46" s="9"/>
      <c r="AE46" s="9"/>
      <c r="AF46" s="9"/>
      <c r="AG46" s="9"/>
      <c r="AH46" s="9"/>
      <c r="AI46" s="9"/>
      <c r="AJ46" s="9"/>
      <c r="AL46" s="2"/>
      <c r="AM46" s="9"/>
      <c r="AN46" s="9"/>
      <c r="AO46" s="9"/>
      <c r="AP46" s="9"/>
      <c r="AQ46" s="9"/>
      <c r="AR46" s="9"/>
      <c r="AS46" s="9"/>
      <c r="AT46" s="9"/>
      <c r="AU46" s="9"/>
      <c r="AV46" s="9"/>
      <c r="AW46" s="9"/>
      <c r="AX46" s="9"/>
      <c r="AY46" s="9"/>
      <c r="AZ46" s="9"/>
      <c r="BA46" s="9"/>
      <c r="BB46" s="9"/>
    </row>
    <row r="47" spans="3:54" ht="15.75" thickTop="1">
      <c r="C47" s="182" t="s">
        <v>116</v>
      </c>
      <c r="D47" s="182" t="s">
        <v>117</v>
      </c>
      <c r="F47" s="182" t="s">
        <v>119</v>
      </c>
      <c r="H47" s="182" t="s">
        <v>118</v>
      </c>
      <c r="M47" s="205" t="s">
        <v>115</v>
      </c>
      <c r="N47" s="205"/>
      <c r="O47" s="205"/>
      <c r="P47" s="205"/>
      <c r="Q47" s="205"/>
      <c r="R47" s="205"/>
      <c r="U47" s="182" t="s">
        <v>116</v>
      </c>
      <c r="V47" s="182" t="s">
        <v>117</v>
      </c>
      <c r="X47" s="182" t="s">
        <v>119</v>
      </c>
      <c r="Z47" s="182" t="s">
        <v>118</v>
      </c>
      <c r="AE47" s="205" t="s">
        <v>115</v>
      </c>
      <c r="AF47" s="205"/>
      <c r="AG47" s="205"/>
      <c r="AH47" s="205"/>
      <c r="AI47" s="205"/>
      <c r="AJ47" s="205"/>
      <c r="AM47" s="182" t="s">
        <v>116</v>
      </c>
      <c r="AN47" s="182" t="s">
        <v>117</v>
      </c>
      <c r="AP47" s="182" t="s">
        <v>119</v>
      </c>
      <c r="AR47" s="182" t="s">
        <v>118</v>
      </c>
      <c r="AW47" s="205" t="s">
        <v>115</v>
      </c>
      <c r="AX47" s="205"/>
      <c r="AY47" s="205"/>
      <c r="AZ47" s="205"/>
      <c r="BA47" s="205"/>
      <c r="BB47" s="205"/>
    </row>
    <row r="48" spans="2:44" ht="15">
      <c r="B48" s="2" t="s">
        <v>17</v>
      </c>
      <c r="C48" s="1">
        <f>SUM(C30:H35)</f>
        <v>171706.68594839133</v>
      </c>
      <c r="D48" s="10">
        <f>C48/C$51</f>
        <v>0.054568962801370496</v>
      </c>
      <c r="F48" s="183">
        <v>295.5855855855856</v>
      </c>
      <c r="H48" s="109">
        <f>C48*F48/10^6</f>
        <v>50.75402131501549</v>
      </c>
      <c r="T48" s="2" t="s">
        <v>17</v>
      </c>
      <c r="U48" s="1">
        <f>SUM(U30:Z35)</f>
        <v>104166.2411668676</v>
      </c>
      <c r="V48" s="10">
        <f>U48/U$51</f>
        <v>0.03113286779248625</v>
      </c>
      <c r="X48" s="183">
        <v>295.5855855855856</v>
      </c>
      <c r="Z48" s="109">
        <f>U48*X48/10^6</f>
        <v>30.790039393557894</v>
      </c>
      <c r="AL48" s="2" t="s">
        <v>17</v>
      </c>
      <c r="AM48" s="1">
        <f>SUM(AM30:AR35)</f>
        <v>275872.92711525894</v>
      </c>
      <c r="AN48" s="10">
        <f>AM48/AM$51</f>
        <v>0.04249127508413312</v>
      </c>
      <c r="AP48" s="183">
        <v>295.5855855855856</v>
      </c>
      <c r="AR48" s="109">
        <f>AM48*AP48/10^6</f>
        <v>81.54406070857338</v>
      </c>
    </row>
    <row r="49" spans="2:44" ht="15">
      <c r="B49" s="2" t="s">
        <v>18</v>
      </c>
      <c r="C49" s="1">
        <f>SUM(M40:Q44)</f>
        <v>524883.430213472</v>
      </c>
      <c r="D49" s="10">
        <f>C49/C$51</f>
        <v>0.1668097210086713</v>
      </c>
      <c r="F49" s="183">
        <v>275.1595744680851</v>
      </c>
      <c r="H49" s="109">
        <f>C49*F49/10^6</f>
        <v>144.4267013028878</v>
      </c>
      <c r="T49" s="2" t="s">
        <v>18</v>
      </c>
      <c r="U49" s="1">
        <f>SUM(AE40:AI44)</f>
        <v>40742.7592468206</v>
      </c>
      <c r="V49" s="10">
        <f>U49/U$51</f>
        <v>0.012177063537316325</v>
      </c>
      <c r="X49" s="183">
        <v>275.1595744680851</v>
      </c>
      <c r="Z49" s="109">
        <f>U49*X49/10^6</f>
        <v>11.210760297010797</v>
      </c>
      <c r="AL49" s="2" t="s">
        <v>18</v>
      </c>
      <c r="AM49" s="1">
        <f>SUM(AW40:BA44)</f>
        <v>565626.1894602927</v>
      </c>
      <c r="AN49" s="10">
        <f>AM49/AM$51</f>
        <v>0.08712046615979059</v>
      </c>
      <c r="AP49" s="183">
        <v>275.1595744680851</v>
      </c>
      <c r="AR49" s="109">
        <f>AM49*AP49/10^6</f>
        <v>155.63746159989864</v>
      </c>
    </row>
    <row r="50" spans="2:44" ht="15">
      <c r="B50" s="2" t="s">
        <v>19</v>
      </c>
      <c r="C50" s="4">
        <f>SUM(I30:Q35,C36:Q39,C40:L44)</f>
        <v>2450009.6565587376</v>
      </c>
      <c r="D50" s="10">
        <f>C50/C$51</f>
        <v>0.7786213161899582</v>
      </c>
      <c r="F50" s="183">
        <v>364.7831632653061</v>
      </c>
      <c r="H50" s="184">
        <f>C50*F50/10^6</f>
        <v>893.7222725500425</v>
      </c>
      <c r="T50" s="2" t="s">
        <v>19</v>
      </c>
      <c r="U50" s="4">
        <f>SUM(AA30:AI35,U36:AI39,U40:AD44)</f>
        <v>3200951.7748023863</v>
      </c>
      <c r="V50" s="10">
        <f>U50/U$51</f>
        <v>0.9566900686701973</v>
      </c>
      <c r="X50" s="183">
        <v>364.7831632653061</v>
      </c>
      <c r="Z50" s="184">
        <f>U50*X50/10^6</f>
        <v>1167.6533138721102</v>
      </c>
      <c r="AL50" s="2" t="s">
        <v>19</v>
      </c>
      <c r="AM50" s="4">
        <f>SUM(AS30:BA35,AM36:BA39,AM40:AV44)</f>
        <v>5650961.431361124</v>
      </c>
      <c r="AN50" s="10">
        <f>AM50/AM$51</f>
        <v>0.8703882587560762</v>
      </c>
      <c r="AP50" s="183">
        <v>364.7831632653061</v>
      </c>
      <c r="AR50" s="184">
        <f>AM50*AP50/10^6</f>
        <v>2061.3755864221525</v>
      </c>
    </row>
    <row r="51" spans="2:44" ht="15.75" thickBot="1">
      <c r="B51" s="28" t="s">
        <v>15</v>
      </c>
      <c r="C51" s="25">
        <f>SUM(C48:C50)</f>
        <v>3146599.772720601</v>
      </c>
      <c r="D51" s="26">
        <f>SUM(D48:D50)</f>
        <v>1</v>
      </c>
      <c r="H51" s="185">
        <f>SUM(H48:H50)</f>
        <v>1088.9029951679458</v>
      </c>
      <c r="T51" s="28" t="s">
        <v>15</v>
      </c>
      <c r="U51" s="25">
        <f>SUM(U48:U50)</f>
        <v>3345860.7752160747</v>
      </c>
      <c r="V51" s="26">
        <f>SUM(V48:V50)</f>
        <v>0.9999999999999999</v>
      </c>
      <c r="Z51" s="185">
        <f>SUM(Z48:Z50)</f>
        <v>1209.654113562679</v>
      </c>
      <c r="AL51" s="28" t="s">
        <v>15</v>
      </c>
      <c r="AM51" s="25">
        <f>SUM(AM48:AM50)</f>
        <v>6492460.547936676</v>
      </c>
      <c r="AN51" s="26">
        <f>SUM(AN48:AN50)</f>
        <v>0.9999999999999999</v>
      </c>
      <c r="AR51" s="185">
        <f>SUM(AR48:AR50)</f>
        <v>2298.5571087306243</v>
      </c>
    </row>
    <row r="52" spans="2:38" ht="15.75" thickTop="1">
      <c r="B52" s="27"/>
      <c r="T52" s="27"/>
      <c r="AL52" s="27"/>
    </row>
    <row r="53" spans="3:54" ht="19.5" thickBot="1">
      <c r="C53" s="206" t="s">
        <v>16</v>
      </c>
      <c r="D53" s="206"/>
      <c r="E53" s="206"/>
      <c r="F53" s="206"/>
      <c r="G53" s="206"/>
      <c r="H53" s="206"/>
      <c r="I53" s="206"/>
      <c r="J53" s="206"/>
      <c r="K53" s="206"/>
      <c r="L53" s="206"/>
      <c r="M53" s="206"/>
      <c r="N53" s="206"/>
      <c r="O53" s="206"/>
      <c r="P53" s="206"/>
      <c r="Q53" s="206"/>
      <c r="R53" s="206"/>
      <c r="U53" s="207" t="s">
        <v>22</v>
      </c>
      <c r="V53" s="207"/>
      <c r="W53" s="207"/>
      <c r="X53" s="207"/>
      <c r="Y53" s="207"/>
      <c r="Z53" s="207"/>
      <c r="AA53" s="207"/>
      <c r="AB53" s="207"/>
      <c r="AC53" s="207"/>
      <c r="AD53" s="207"/>
      <c r="AE53" s="207"/>
      <c r="AF53" s="207"/>
      <c r="AG53" s="207"/>
      <c r="AH53" s="207"/>
      <c r="AI53" s="207"/>
      <c r="AJ53" s="207"/>
      <c r="AM53" s="208" t="s">
        <v>23</v>
      </c>
      <c r="AN53" s="208"/>
      <c r="AO53" s="208"/>
      <c r="AP53" s="208"/>
      <c r="AQ53" s="208"/>
      <c r="AR53" s="208"/>
      <c r="AS53" s="208"/>
      <c r="AT53" s="208"/>
      <c r="AU53" s="208"/>
      <c r="AV53" s="208"/>
      <c r="AW53" s="208"/>
      <c r="AX53" s="208"/>
      <c r="AY53" s="208"/>
      <c r="AZ53" s="208"/>
      <c r="BA53" s="208"/>
      <c r="BB53" s="208"/>
    </row>
    <row r="54" spans="2:54" ht="60.75" thickTop="1">
      <c r="B54" s="29" t="s">
        <v>24</v>
      </c>
      <c r="C54" s="12" t="s">
        <v>0</v>
      </c>
      <c r="D54" s="12" t="s">
        <v>1</v>
      </c>
      <c r="E54" s="12" t="s">
        <v>2</v>
      </c>
      <c r="F54" s="12" t="s">
        <v>3</v>
      </c>
      <c r="G54" s="12" t="s">
        <v>4</v>
      </c>
      <c r="H54" s="13" t="s">
        <v>5</v>
      </c>
      <c r="I54" s="12" t="s">
        <v>6</v>
      </c>
      <c r="J54" s="13" t="s">
        <v>7</v>
      </c>
      <c r="K54" s="13" t="s">
        <v>8</v>
      </c>
      <c r="L54" s="13" t="s">
        <v>9</v>
      </c>
      <c r="M54" s="13" t="s">
        <v>10</v>
      </c>
      <c r="N54" s="13" t="s">
        <v>11</v>
      </c>
      <c r="O54" s="13" t="s">
        <v>12</v>
      </c>
      <c r="P54" s="13" t="s">
        <v>13</v>
      </c>
      <c r="Q54" s="14" t="s">
        <v>14</v>
      </c>
      <c r="R54" s="15" t="s">
        <v>15</v>
      </c>
      <c r="T54" s="30" t="s">
        <v>24</v>
      </c>
      <c r="U54" s="12" t="s">
        <v>0</v>
      </c>
      <c r="V54" s="12" t="s">
        <v>1</v>
      </c>
      <c r="W54" s="12" t="s">
        <v>2</v>
      </c>
      <c r="X54" s="12" t="s">
        <v>3</v>
      </c>
      <c r="Y54" s="12" t="s">
        <v>4</v>
      </c>
      <c r="Z54" s="13" t="s">
        <v>5</v>
      </c>
      <c r="AA54" s="12" t="s">
        <v>6</v>
      </c>
      <c r="AB54" s="13" t="s">
        <v>7</v>
      </c>
      <c r="AC54" s="13" t="s">
        <v>8</v>
      </c>
      <c r="AD54" s="13" t="s">
        <v>9</v>
      </c>
      <c r="AE54" s="13" t="s">
        <v>10</v>
      </c>
      <c r="AF54" s="13" t="s">
        <v>11</v>
      </c>
      <c r="AG54" s="13" t="s">
        <v>12</v>
      </c>
      <c r="AH54" s="13" t="s">
        <v>13</v>
      </c>
      <c r="AI54" s="14" t="s">
        <v>14</v>
      </c>
      <c r="AJ54" s="15" t="s">
        <v>15</v>
      </c>
      <c r="AL54" s="31" t="s">
        <v>24</v>
      </c>
      <c r="AM54" s="12" t="s">
        <v>0</v>
      </c>
      <c r="AN54" s="12" t="s">
        <v>1</v>
      </c>
      <c r="AO54" s="12" t="s">
        <v>2</v>
      </c>
      <c r="AP54" s="12" t="s">
        <v>3</v>
      </c>
      <c r="AQ54" s="12" t="s">
        <v>4</v>
      </c>
      <c r="AR54" s="13" t="s">
        <v>5</v>
      </c>
      <c r="AS54" s="12" t="s">
        <v>6</v>
      </c>
      <c r="AT54" s="13" t="s">
        <v>7</v>
      </c>
      <c r="AU54" s="13" t="s">
        <v>8</v>
      </c>
      <c r="AV54" s="13" t="s">
        <v>9</v>
      </c>
      <c r="AW54" s="13" t="s">
        <v>10</v>
      </c>
      <c r="AX54" s="13" t="s">
        <v>11</v>
      </c>
      <c r="AY54" s="13" t="s">
        <v>12</v>
      </c>
      <c r="AZ54" s="13" t="s">
        <v>13</v>
      </c>
      <c r="BA54" s="14" t="s">
        <v>14</v>
      </c>
      <c r="BB54" s="15" t="s">
        <v>15</v>
      </c>
    </row>
    <row r="55" spans="2:54" ht="15">
      <c r="B55" s="16" t="s">
        <v>0</v>
      </c>
      <c r="C55" s="8">
        <v>0</v>
      </c>
      <c r="D55" s="8">
        <v>0</v>
      </c>
      <c r="E55" s="8">
        <v>20490.5234</v>
      </c>
      <c r="F55" s="8">
        <v>13153.319399999998</v>
      </c>
      <c r="G55" s="8">
        <v>40778.4472</v>
      </c>
      <c r="H55" s="8">
        <v>65786.4862</v>
      </c>
      <c r="I55" s="9">
        <v>9582.414599999998</v>
      </c>
      <c r="J55" s="9">
        <v>72475.5652</v>
      </c>
      <c r="K55" s="9">
        <v>51136.719</v>
      </c>
      <c r="L55" s="9">
        <v>317455.57499999995</v>
      </c>
      <c r="M55" s="9">
        <v>248915.00980000003</v>
      </c>
      <c r="N55" s="9">
        <v>144344.7936</v>
      </c>
      <c r="O55" s="9">
        <v>283237.0744</v>
      </c>
      <c r="P55" s="9">
        <v>216417.83939999997</v>
      </c>
      <c r="Q55" s="3">
        <v>1410682.0337999999</v>
      </c>
      <c r="R55" s="17">
        <f>SUM(C55:Q55)</f>
        <v>2894455.801</v>
      </c>
      <c r="T55" s="16" t="s">
        <v>0</v>
      </c>
      <c r="U55" s="8">
        <v>0</v>
      </c>
      <c r="V55" s="8">
        <v>0</v>
      </c>
      <c r="W55" s="8">
        <v>5581.049</v>
      </c>
      <c r="X55" s="8">
        <v>9284.7729</v>
      </c>
      <c r="Y55" s="8">
        <v>40066.9248</v>
      </c>
      <c r="Z55" s="8">
        <v>57730.1254</v>
      </c>
      <c r="AA55" s="9">
        <v>44133.961299999995</v>
      </c>
      <c r="AB55" s="9">
        <v>133621.0248</v>
      </c>
      <c r="AC55" s="9">
        <v>76089.2724</v>
      </c>
      <c r="AD55" s="9">
        <v>431046.7125</v>
      </c>
      <c r="AE55" s="9">
        <v>357129.09780000005</v>
      </c>
      <c r="AF55" s="9">
        <v>344507.12799999997</v>
      </c>
      <c r="AG55" s="9">
        <v>676377.4424</v>
      </c>
      <c r="AH55" s="9">
        <v>386466.5448</v>
      </c>
      <c r="AI55" s="3">
        <v>2216892.161</v>
      </c>
      <c r="AJ55" s="17">
        <f>SUM(U55:AI55)</f>
        <v>4778926.2171</v>
      </c>
      <c r="AL55" s="16" t="s">
        <v>0</v>
      </c>
      <c r="AM55" s="8">
        <f>C55+U55</f>
        <v>0</v>
      </c>
      <c r="AN55" s="8">
        <f aca="true" t="shared" si="24" ref="AN55:AN69">D55+V55</f>
        <v>0</v>
      </c>
      <c r="AO55" s="8">
        <f aca="true" t="shared" si="25" ref="AO55:AO69">E55+W55</f>
        <v>26071.572399999997</v>
      </c>
      <c r="AP55" s="8">
        <f aca="true" t="shared" si="26" ref="AP55:AP69">F55+X55</f>
        <v>22438.092299999997</v>
      </c>
      <c r="AQ55" s="8">
        <f aca="true" t="shared" si="27" ref="AQ55:AQ69">G55+Y55</f>
        <v>80845.372</v>
      </c>
      <c r="AR55" s="8">
        <f aca="true" t="shared" si="28" ref="AR55:AR69">H55+Z55</f>
        <v>123516.6116</v>
      </c>
      <c r="AS55" s="9">
        <f aca="true" t="shared" si="29" ref="AS55:AS69">I55+AA55</f>
        <v>53716.37589999999</v>
      </c>
      <c r="AT55" s="9">
        <f aca="true" t="shared" si="30" ref="AT55:AT69">J55+AB55</f>
        <v>206096.59000000003</v>
      </c>
      <c r="AU55" s="9">
        <f aca="true" t="shared" si="31" ref="AU55:AU69">K55+AC55</f>
        <v>127225.9914</v>
      </c>
      <c r="AV55" s="9">
        <f aca="true" t="shared" si="32" ref="AV55:AV69">L55+AD55</f>
        <v>748502.2875</v>
      </c>
      <c r="AW55" s="9">
        <f aca="true" t="shared" si="33" ref="AW55:AW69">M55+AE55</f>
        <v>606044.1076000001</v>
      </c>
      <c r="AX55" s="9">
        <f aca="true" t="shared" si="34" ref="AX55:AX69">N55+AF55</f>
        <v>488851.9216</v>
      </c>
      <c r="AY55" s="9">
        <f aca="true" t="shared" si="35" ref="AY55:AY69">O55+AG55</f>
        <v>959614.5168000001</v>
      </c>
      <c r="AZ55" s="9">
        <f aca="true" t="shared" si="36" ref="AZ55:AZ69">P55+AH55</f>
        <v>602884.3842</v>
      </c>
      <c r="BA55" s="3">
        <f aca="true" t="shared" si="37" ref="BA55:BA69">Q55+AI55</f>
        <v>3627574.1947999997</v>
      </c>
      <c r="BB55" s="17">
        <f>SUM(AM55:BA55)</f>
        <v>7673382.0181</v>
      </c>
    </row>
    <row r="56" spans="2:54" ht="15">
      <c r="B56" s="16" t="s">
        <v>1</v>
      </c>
      <c r="C56" s="8">
        <v>0</v>
      </c>
      <c r="D56" s="8">
        <v>0</v>
      </c>
      <c r="E56" s="8">
        <v>0</v>
      </c>
      <c r="F56" s="8">
        <v>8322.156</v>
      </c>
      <c r="G56" s="8">
        <v>2096.4315</v>
      </c>
      <c r="H56" s="8">
        <v>155.23039999999997</v>
      </c>
      <c r="I56" s="9">
        <v>0</v>
      </c>
      <c r="J56" s="9">
        <v>0</v>
      </c>
      <c r="K56" s="9">
        <v>0</v>
      </c>
      <c r="L56" s="9">
        <v>17438.6454</v>
      </c>
      <c r="M56" s="9">
        <v>24526.507899999997</v>
      </c>
      <c r="N56" s="9">
        <v>9669.8486</v>
      </c>
      <c r="O56" s="9">
        <v>0</v>
      </c>
      <c r="P56" s="9">
        <v>0</v>
      </c>
      <c r="Q56" s="3">
        <v>0</v>
      </c>
      <c r="R56" s="17">
        <f aca="true" t="shared" si="38" ref="R56:R69">SUM(C56:Q56)</f>
        <v>62208.8198</v>
      </c>
      <c r="T56" s="16" t="s">
        <v>1</v>
      </c>
      <c r="U56" s="8">
        <v>0</v>
      </c>
      <c r="V56" s="8">
        <v>0</v>
      </c>
      <c r="W56" s="8">
        <v>0</v>
      </c>
      <c r="X56" s="8">
        <v>2147.305</v>
      </c>
      <c r="Y56" s="8">
        <v>1043.1285</v>
      </c>
      <c r="Z56" s="8">
        <v>0</v>
      </c>
      <c r="AA56" s="9">
        <v>0</v>
      </c>
      <c r="AB56" s="9">
        <v>0</v>
      </c>
      <c r="AC56" s="9">
        <v>0</v>
      </c>
      <c r="AD56" s="9">
        <v>0</v>
      </c>
      <c r="AE56" s="9">
        <v>0</v>
      </c>
      <c r="AF56" s="9">
        <v>0</v>
      </c>
      <c r="AG56" s="9">
        <v>0</v>
      </c>
      <c r="AH56" s="9">
        <v>0</v>
      </c>
      <c r="AI56" s="3">
        <v>0</v>
      </c>
      <c r="AJ56" s="17">
        <f aca="true" t="shared" si="39" ref="AJ56:AJ69">SUM(U56:AI56)</f>
        <v>3190.4335</v>
      </c>
      <c r="AL56" s="16" t="s">
        <v>1</v>
      </c>
      <c r="AM56" s="8">
        <f aca="true" t="shared" si="40" ref="AM56:AM69">C56+U56</f>
        <v>0</v>
      </c>
      <c r="AN56" s="8">
        <f t="shared" si="24"/>
        <v>0</v>
      </c>
      <c r="AO56" s="8">
        <f t="shared" si="25"/>
        <v>0</v>
      </c>
      <c r="AP56" s="8">
        <f t="shared" si="26"/>
        <v>10469.461000000001</v>
      </c>
      <c r="AQ56" s="8">
        <f t="shared" si="27"/>
        <v>3139.5600000000004</v>
      </c>
      <c r="AR56" s="8">
        <f t="shared" si="28"/>
        <v>155.23039999999997</v>
      </c>
      <c r="AS56" s="9">
        <f t="shared" si="29"/>
        <v>0</v>
      </c>
      <c r="AT56" s="9">
        <f t="shared" si="30"/>
        <v>0</v>
      </c>
      <c r="AU56" s="9">
        <f t="shared" si="31"/>
        <v>0</v>
      </c>
      <c r="AV56" s="9">
        <f t="shared" si="32"/>
        <v>17438.6454</v>
      </c>
      <c r="AW56" s="9">
        <f t="shared" si="33"/>
        <v>24526.507899999997</v>
      </c>
      <c r="AX56" s="9">
        <f t="shared" si="34"/>
        <v>9669.8486</v>
      </c>
      <c r="AY56" s="9">
        <f t="shared" si="35"/>
        <v>0</v>
      </c>
      <c r="AZ56" s="9">
        <f t="shared" si="36"/>
        <v>0</v>
      </c>
      <c r="BA56" s="3">
        <f t="shared" si="37"/>
        <v>0</v>
      </c>
      <c r="BB56" s="17">
        <f aca="true" t="shared" si="41" ref="BB56:BB69">SUM(AM56:BA56)</f>
        <v>65399.2533</v>
      </c>
    </row>
    <row r="57" spans="2:54" ht="15">
      <c r="B57" s="16" t="s">
        <v>2</v>
      </c>
      <c r="C57" s="8">
        <v>20766.8328</v>
      </c>
      <c r="D57" s="8">
        <v>0</v>
      </c>
      <c r="E57" s="8">
        <v>0</v>
      </c>
      <c r="F57" s="8">
        <v>679.784</v>
      </c>
      <c r="G57" s="8">
        <v>1179.9044999999999</v>
      </c>
      <c r="H57" s="8">
        <v>3459.3222</v>
      </c>
      <c r="I57" s="9">
        <v>546.8112</v>
      </c>
      <c r="J57" s="9">
        <v>3584.1520000000005</v>
      </c>
      <c r="K57" s="9">
        <v>4773.6164</v>
      </c>
      <c r="L57" s="9">
        <v>8478.0696</v>
      </c>
      <c r="M57" s="9">
        <v>11266.803</v>
      </c>
      <c r="N57" s="9">
        <v>5559.7812</v>
      </c>
      <c r="O57" s="9">
        <v>5817.248799999999</v>
      </c>
      <c r="P57" s="9">
        <v>7936.883499999999</v>
      </c>
      <c r="Q57" s="3">
        <v>58581.3195</v>
      </c>
      <c r="R57" s="17">
        <f t="shared" si="38"/>
        <v>132630.5287</v>
      </c>
      <c r="T57" s="16" t="s">
        <v>2</v>
      </c>
      <c r="U57" s="8">
        <v>5656.308</v>
      </c>
      <c r="V57" s="8">
        <v>0</v>
      </c>
      <c r="W57" s="8">
        <v>0</v>
      </c>
      <c r="X57" s="8">
        <v>272.426</v>
      </c>
      <c r="Y57" s="8">
        <v>113.40449999999998</v>
      </c>
      <c r="Z57" s="8">
        <v>1011.4776</v>
      </c>
      <c r="AA57" s="9">
        <v>4362.602400000001</v>
      </c>
      <c r="AB57" s="9">
        <v>3552.549</v>
      </c>
      <c r="AC57" s="9">
        <v>2193.518</v>
      </c>
      <c r="AD57" s="9">
        <v>9943.3104</v>
      </c>
      <c r="AE57" s="9">
        <v>7464.0302</v>
      </c>
      <c r="AF57" s="9">
        <v>2380.6896</v>
      </c>
      <c r="AG57" s="9">
        <v>33856.5403</v>
      </c>
      <c r="AH57" s="9">
        <v>10603.5188</v>
      </c>
      <c r="AI57" s="3">
        <v>63678.36359999999</v>
      </c>
      <c r="AJ57" s="17">
        <f t="shared" si="39"/>
        <v>145088.7384</v>
      </c>
      <c r="AL57" s="16" t="s">
        <v>2</v>
      </c>
      <c r="AM57" s="8">
        <f t="shared" si="40"/>
        <v>26423.1408</v>
      </c>
      <c r="AN57" s="8">
        <f t="shared" si="24"/>
        <v>0</v>
      </c>
      <c r="AO57" s="8">
        <f t="shared" si="25"/>
        <v>0</v>
      </c>
      <c r="AP57" s="8">
        <f t="shared" si="26"/>
        <v>952.21</v>
      </c>
      <c r="AQ57" s="8">
        <f t="shared" si="27"/>
        <v>1293.3089999999997</v>
      </c>
      <c r="AR57" s="8">
        <f t="shared" si="28"/>
        <v>4470.7998</v>
      </c>
      <c r="AS57" s="9">
        <f t="shared" si="29"/>
        <v>4909.413600000001</v>
      </c>
      <c r="AT57" s="9">
        <f t="shared" si="30"/>
        <v>7136.701000000001</v>
      </c>
      <c r="AU57" s="9">
        <f t="shared" si="31"/>
        <v>6967.1344</v>
      </c>
      <c r="AV57" s="9">
        <f t="shared" si="32"/>
        <v>18421.38</v>
      </c>
      <c r="AW57" s="9">
        <f t="shared" si="33"/>
        <v>18730.8332</v>
      </c>
      <c r="AX57" s="9">
        <f t="shared" si="34"/>
        <v>7940.470800000001</v>
      </c>
      <c r="AY57" s="9">
        <f t="shared" si="35"/>
        <v>39673.7891</v>
      </c>
      <c r="AZ57" s="9">
        <f t="shared" si="36"/>
        <v>18540.402299999998</v>
      </c>
      <c r="BA57" s="3">
        <f t="shared" si="37"/>
        <v>122259.6831</v>
      </c>
      <c r="BB57" s="17">
        <f t="shared" si="41"/>
        <v>277719.2671</v>
      </c>
    </row>
    <row r="58" spans="2:54" ht="15">
      <c r="B58" s="16" t="s">
        <v>3</v>
      </c>
      <c r="C58" s="8">
        <v>13324.4686</v>
      </c>
      <c r="D58" s="8">
        <v>8408.3616</v>
      </c>
      <c r="E58" s="8">
        <v>688.1419999999999</v>
      </c>
      <c r="F58" s="8">
        <v>0</v>
      </c>
      <c r="G58" s="8">
        <v>1480.4263999999998</v>
      </c>
      <c r="H58" s="8">
        <v>3737.0031999999997</v>
      </c>
      <c r="I58" s="9">
        <v>1122.4928</v>
      </c>
      <c r="J58" s="9">
        <v>721.2293999999999</v>
      </c>
      <c r="K58" s="9">
        <v>721.2699</v>
      </c>
      <c r="L58" s="9">
        <v>22055.53</v>
      </c>
      <c r="M58" s="9">
        <v>23349.293299999998</v>
      </c>
      <c r="N58" s="9">
        <v>9286.256800000001</v>
      </c>
      <c r="O58" s="9">
        <v>10531.8308</v>
      </c>
      <c r="P58" s="9">
        <v>22.932</v>
      </c>
      <c r="Q58" s="3">
        <v>4511.032</v>
      </c>
      <c r="R58" s="17">
        <f t="shared" si="38"/>
        <v>99960.26879999999</v>
      </c>
      <c r="T58" s="16" t="s">
        <v>3</v>
      </c>
      <c r="U58" s="8">
        <v>9405.585099999998</v>
      </c>
      <c r="V58" s="8">
        <v>2169.548</v>
      </c>
      <c r="W58" s="8">
        <v>275.77549999999997</v>
      </c>
      <c r="X58" s="8">
        <v>0</v>
      </c>
      <c r="Y58" s="8">
        <v>270.63599999999997</v>
      </c>
      <c r="Z58" s="8">
        <v>1086.6884</v>
      </c>
      <c r="AA58" s="9">
        <v>9099.4904</v>
      </c>
      <c r="AB58" s="9">
        <v>8151.2859</v>
      </c>
      <c r="AC58" s="9">
        <v>4826.9601</v>
      </c>
      <c r="AD58" s="9">
        <v>22055.53</v>
      </c>
      <c r="AE58" s="9">
        <v>14559.5082</v>
      </c>
      <c r="AF58" s="9">
        <v>4527.2258</v>
      </c>
      <c r="AG58" s="9">
        <v>70545.55339999999</v>
      </c>
      <c r="AH58" s="9">
        <v>32383.806</v>
      </c>
      <c r="AI58" s="3">
        <v>205113.21600000001</v>
      </c>
      <c r="AJ58" s="17">
        <f t="shared" si="39"/>
        <v>384470.8088</v>
      </c>
      <c r="AL58" s="16" t="s">
        <v>3</v>
      </c>
      <c r="AM58" s="8">
        <f t="shared" si="40"/>
        <v>22730.053699999997</v>
      </c>
      <c r="AN58" s="8">
        <f t="shared" si="24"/>
        <v>10577.909599999999</v>
      </c>
      <c r="AO58" s="8">
        <f t="shared" si="25"/>
        <v>963.9174999999999</v>
      </c>
      <c r="AP58" s="8">
        <f t="shared" si="26"/>
        <v>0</v>
      </c>
      <c r="AQ58" s="8">
        <f t="shared" si="27"/>
        <v>1751.0623999999998</v>
      </c>
      <c r="AR58" s="8">
        <f t="shared" si="28"/>
        <v>4823.6916</v>
      </c>
      <c r="AS58" s="9">
        <f t="shared" si="29"/>
        <v>10221.9832</v>
      </c>
      <c r="AT58" s="9">
        <f t="shared" si="30"/>
        <v>8872.5153</v>
      </c>
      <c r="AU58" s="9">
        <f t="shared" si="31"/>
        <v>5548.2300000000005</v>
      </c>
      <c r="AV58" s="9">
        <f t="shared" si="32"/>
        <v>44111.06</v>
      </c>
      <c r="AW58" s="9">
        <f t="shared" si="33"/>
        <v>37908.8015</v>
      </c>
      <c r="AX58" s="9">
        <f t="shared" si="34"/>
        <v>13813.482600000001</v>
      </c>
      <c r="AY58" s="9">
        <f t="shared" si="35"/>
        <v>81077.38419999999</v>
      </c>
      <c r="AZ58" s="9">
        <f t="shared" si="36"/>
        <v>32406.738</v>
      </c>
      <c r="BA58" s="3">
        <f t="shared" si="37"/>
        <v>209624.24800000002</v>
      </c>
      <c r="BB58" s="17">
        <f t="shared" si="41"/>
        <v>484431.0776</v>
      </c>
    </row>
    <row r="59" spans="2:54" ht="15">
      <c r="B59" s="16" t="s">
        <v>4</v>
      </c>
      <c r="C59" s="8">
        <v>40967.99940000001</v>
      </c>
      <c r="D59" s="8">
        <v>2102.922</v>
      </c>
      <c r="E59" s="8">
        <v>1181.2321</v>
      </c>
      <c r="F59" s="8">
        <v>1480.4263999999998</v>
      </c>
      <c r="G59" s="8">
        <v>0</v>
      </c>
      <c r="H59" s="8">
        <v>6267.0221</v>
      </c>
      <c r="I59" s="9">
        <v>1745.6764</v>
      </c>
      <c r="J59" s="9">
        <v>15189.485999999999</v>
      </c>
      <c r="K59" s="9">
        <v>3760.3516999999997</v>
      </c>
      <c r="L59" s="9">
        <v>62953.401600000005</v>
      </c>
      <c r="M59" s="9">
        <v>61123.33439999999</v>
      </c>
      <c r="N59" s="9">
        <v>18050.4989</v>
      </c>
      <c r="O59" s="9">
        <v>27382.047</v>
      </c>
      <c r="P59" s="9">
        <v>48821.291000000005</v>
      </c>
      <c r="Q59" s="3">
        <v>389115.82850000006</v>
      </c>
      <c r="R59" s="17">
        <f t="shared" si="38"/>
        <v>680141.5175000001</v>
      </c>
      <c r="T59" s="16" t="s">
        <v>4</v>
      </c>
      <c r="U59" s="8">
        <v>40253.16960000001</v>
      </c>
      <c r="V59" s="8">
        <v>1046.3580000000002</v>
      </c>
      <c r="W59" s="8">
        <v>113.53210000000001</v>
      </c>
      <c r="X59" s="8">
        <v>270.63599999999997</v>
      </c>
      <c r="Y59" s="8">
        <v>0</v>
      </c>
      <c r="Z59" s="8">
        <v>2304.9806</v>
      </c>
      <c r="AA59" s="9">
        <v>15221.9392</v>
      </c>
      <c r="AB59" s="9">
        <v>57537.216</v>
      </c>
      <c r="AC59" s="9">
        <v>32095.3962</v>
      </c>
      <c r="AD59" s="9">
        <v>141489.05849999998</v>
      </c>
      <c r="AE59" s="9">
        <v>87185.376</v>
      </c>
      <c r="AF59" s="9">
        <v>74448.0464</v>
      </c>
      <c r="AG59" s="9">
        <v>126199.73520000001</v>
      </c>
      <c r="AH59" s="9">
        <v>64736.902500000004</v>
      </c>
      <c r="AI59" s="3">
        <v>401779.1735</v>
      </c>
      <c r="AJ59" s="17">
        <f t="shared" si="39"/>
        <v>1044681.5197999999</v>
      </c>
      <c r="AL59" s="16" t="s">
        <v>4</v>
      </c>
      <c r="AM59" s="8">
        <f t="shared" si="40"/>
        <v>81221.16900000002</v>
      </c>
      <c r="AN59" s="8">
        <f t="shared" si="24"/>
        <v>3149.28</v>
      </c>
      <c r="AO59" s="8">
        <f t="shared" si="25"/>
        <v>1294.7642</v>
      </c>
      <c r="AP59" s="8">
        <f t="shared" si="26"/>
        <v>1751.0623999999998</v>
      </c>
      <c r="AQ59" s="8">
        <f t="shared" si="27"/>
        <v>0</v>
      </c>
      <c r="AR59" s="8">
        <f t="shared" si="28"/>
        <v>8572.002700000001</v>
      </c>
      <c r="AS59" s="9">
        <f t="shared" si="29"/>
        <v>16967.6156</v>
      </c>
      <c r="AT59" s="9">
        <f t="shared" si="30"/>
        <v>72726.702</v>
      </c>
      <c r="AU59" s="9">
        <f t="shared" si="31"/>
        <v>35855.7479</v>
      </c>
      <c r="AV59" s="9">
        <f t="shared" si="32"/>
        <v>204442.4601</v>
      </c>
      <c r="AW59" s="9">
        <f t="shared" si="33"/>
        <v>148308.71039999998</v>
      </c>
      <c r="AX59" s="9">
        <f t="shared" si="34"/>
        <v>92498.5453</v>
      </c>
      <c r="AY59" s="9">
        <f t="shared" si="35"/>
        <v>153581.78220000002</v>
      </c>
      <c r="AZ59" s="9">
        <f t="shared" si="36"/>
        <v>113558.19350000001</v>
      </c>
      <c r="BA59" s="3">
        <f t="shared" si="37"/>
        <v>790895.0020000001</v>
      </c>
      <c r="BB59" s="17">
        <f t="shared" si="41"/>
        <v>1724823.0373000002</v>
      </c>
    </row>
    <row r="60" spans="2:54" ht="15">
      <c r="B60" s="16" t="s">
        <v>5</v>
      </c>
      <c r="C60" s="8">
        <v>65684.94959999999</v>
      </c>
      <c r="D60" s="8">
        <v>156.6006</v>
      </c>
      <c r="E60" s="8">
        <v>3490.0905</v>
      </c>
      <c r="F60" s="8">
        <v>3777.1244</v>
      </c>
      <c r="G60" s="8">
        <v>6426.5163</v>
      </c>
      <c r="H60" s="8">
        <v>0</v>
      </c>
      <c r="I60" s="9">
        <v>793.8875</v>
      </c>
      <c r="J60" s="9">
        <v>3173.2126999999996</v>
      </c>
      <c r="K60" s="9">
        <v>3242.7403999999997</v>
      </c>
      <c r="L60" s="9">
        <v>19188.824900000003</v>
      </c>
      <c r="M60" s="9">
        <v>34192.29550000001</v>
      </c>
      <c r="N60" s="9">
        <v>15286.689</v>
      </c>
      <c r="O60" s="9">
        <v>33707.106999999996</v>
      </c>
      <c r="P60" s="9">
        <v>41123.3748</v>
      </c>
      <c r="Q60" s="3">
        <v>302922.5904</v>
      </c>
      <c r="R60" s="17">
        <f t="shared" si="38"/>
        <v>533166.0035999999</v>
      </c>
      <c r="T60" s="16" t="s">
        <v>5</v>
      </c>
      <c r="U60" s="8">
        <v>57641.023199999996</v>
      </c>
      <c r="V60" s="8">
        <v>0</v>
      </c>
      <c r="W60" s="8">
        <v>1020.474</v>
      </c>
      <c r="X60" s="8">
        <v>1098.3553</v>
      </c>
      <c r="Y60" s="8">
        <v>2363.6418000000003</v>
      </c>
      <c r="Z60" s="8">
        <v>0</v>
      </c>
      <c r="AA60" s="9">
        <v>710.4159000000001</v>
      </c>
      <c r="AB60" s="9">
        <v>1284.6120999999998</v>
      </c>
      <c r="AC60" s="9">
        <v>781.6744999999999</v>
      </c>
      <c r="AD60" s="9">
        <v>3132.1304</v>
      </c>
      <c r="AE60" s="9">
        <v>8739.088000000002</v>
      </c>
      <c r="AF60" s="9">
        <v>5917.032</v>
      </c>
      <c r="AG60" s="9">
        <v>45574.892</v>
      </c>
      <c r="AH60" s="9">
        <v>22580.520399999998</v>
      </c>
      <c r="AI60" s="3">
        <v>150690.24</v>
      </c>
      <c r="AJ60" s="17">
        <f t="shared" si="39"/>
        <v>301534.0996</v>
      </c>
      <c r="AL60" s="16" t="s">
        <v>5</v>
      </c>
      <c r="AM60" s="8">
        <f t="shared" si="40"/>
        <v>123325.97279999999</v>
      </c>
      <c r="AN60" s="8">
        <f t="shared" si="24"/>
        <v>156.6006</v>
      </c>
      <c r="AO60" s="8">
        <f t="shared" si="25"/>
        <v>4510.5644999999995</v>
      </c>
      <c r="AP60" s="8">
        <f t="shared" si="26"/>
        <v>4875.4797</v>
      </c>
      <c r="AQ60" s="8">
        <f t="shared" si="27"/>
        <v>8790.1581</v>
      </c>
      <c r="AR60" s="8">
        <f t="shared" si="28"/>
        <v>0</v>
      </c>
      <c r="AS60" s="9">
        <f t="shared" si="29"/>
        <v>1504.3034000000002</v>
      </c>
      <c r="AT60" s="9">
        <f t="shared" si="30"/>
        <v>4457.824799999999</v>
      </c>
      <c r="AU60" s="9">
        <f t="shared" si="31"/>
        <v>4024.4148999999998</v>
      </c>
      <c r="AV60" s="9">
        <f t="shared" si="32"/>
        <v>22320.9553</v>
      </c>
      <c r="AW60" s="9">
        <f t="shared" si="33"/>
        <v>42931.38350000001</v>
      </c>
      <c r="AX60" s="9">
        <f t="shared" si="34"/>
        <v>21203.721</v>
      </c>
      <c r="AY60" s="9">
        <f t="shared" si="35"/>
        <v>79281.999</v>
      </c>
      <c r="AZ60" s="9">
        <f t="shared" si="36"/>
        <v>63703.8952</v>
      </c>
      <c r="BA60" s="3">
        <f t="shared" si="37"/>
        <v>453612.8304</v>
      </c>
      <c r="BB60" s="17">
        <f t="shared" si="41"/>
        <v>834700.1032</v>
      </c>
    </row>
    <row r="61" spans="2:54" ht="15">
      <c r="B61" s="18" t="s">
        <v>6</v>
      </c>
      <c r="C61" s="9">
        <v>9550.2858</v>
      </c>
      <c r="D61" s="9">
        <v>0</v>
      </c>
      <c r="E61" s="9">
        <v>545.4036</v>
      </c>
      <c r="F61" s="9">
        <v>1120.9764</v>
      </c>
      <c r="G61" s="9">
        <v>1744.5872000000002</v>
      </c>
      <c r="H61" s="9">
        <v>793.8875</v>
      </c>
      <c r="I61" s="9">
        <v>0</v>
      </c>
      <c r="J61" s="9">
        <v>4191.345</v>
      </c>
      <c r="K61" s="9">
        <v>1111.7024000000001</v>
      </c>
      <c r="L61" s="9">
        <v>22899.167999999998</v>
      </c>
      <c r="M61" s="9">
        <v>74590.2832</v>
      </c>
      <c r="N61" s="9">
        <v>38453.1252</v>
      </c>
      <c r="O61" s="9">
        <v>132196.121</v>
      </c>
      <c r="P61" s="9">
        <v>18096.0198</v>
      </c>
      <c r="Q61" s="3">
        <v>497219.1458</v>
      </c>
      <c r="R61" s="17">
        <f t="shared" si="38"/>
        <v>802512.0509</v>
      </c>
      <c r="T61" s="18" t="s">
        <v>6</v>
      </c>
      <c r="U61" s="9">
        <v>43985.984899999996</v>
      </c>
      <c r="V61" s="9">
        <v>0</v>
      </c>
      <c r="W61" s="9">
        <v>4351.372200000001</v>
      </c>
      <c r="X61" s="9">
        <v>9087.1977</v>
      </c>
      <c r="Y61" s="9">
        <v>15212.441600000002</v>
      </c>
      <c r="Z61" s="9">
        <v>710.4159000000001</v>
      </c>
      <c r="AA61" s="9">
        <v>0</v>
      </c>
      <c r="AB61" s="9">
        <v>2952.216</v>
      </c>
      <c r="AC61" s="9">
        <v>166.565</v>
      </c>
      <c r="AD61" s="9">
        <v>58.769000000000005</v>
      </c>
      <c r="AE61" s="9">
        <v>20517.121600000002</v>
      </c>
      <c r="AF61" s="9">
        <v>34870.3058</v>
      </c>
      <c r="AG61" s="9">
        <v>119594.98680000001</v>
      </c>
      <c r="AH61" s="9">
        <v>5852.682</v>
      </c>
      <c r="AI61" s="3">
        <v>139247.50710000002</v>
      </c>
      <c r="AJ61" s="17">
        <f t="shared" si="39"/>
        <v>396607.56560000003</v>
      </c>
      <c r="AL61" s="18" t="s">
        <v>6</v>
      </c>
      <c r="AM61" s="9">
        <f t="shared" si="40"/>
        <v>53536.270699999994</v>
      </c>
      <c r="AN61" s="9">
        <f t="shared" si="24"/>
        <v>0</v>
      </c>
      <c r="AO61" s="9">
        <f t="shared" si="25"/>
        <v>4896.7758</v>
      </c>
      <c r="AP61" s="9">
        <f t="shared" si="26"/>
        <v>10208.1741</v>
      </c>
      <c r="AQ61" s="9">
        <f t="shared" si="27"/>
        <v>16957.028800000004</v>
      </c>
      <c r="AR61" s="9">
        <f t="shared" si="28"/>
        <v>1504.3034000000002</v>
      </c>
      <c r="AS61" s="9">
        <f t="shared" si="29"/>
        <v>0</v>
      </c>
      <c r="AT61" s="9">
        <f t="shared" si="30"/>
        <v>7143.561</v>
      </c>
      <c r="AU61" s="9">
        <f t="shared" si="31"/>
        <v>1278.2674000000002</v>
      </c>
      <c r="AV61" s="9">
        <f t="shared" si="32"/>
        <v>22957.936999999998</v>
      </c>
      <c r="AW61" s="9">
        <f t="shared" si="33"/>
        <v>95107.4048</v>
      </c>
      <c r="AX61" s="9">
        <f t="shared" si="34"/>
        <v>73323.43100000001</v>
      </c>
      <c r="AY61" s="9">
        <f t="shared" si="35"/>
        <v>251791.10780000003</v>
      </c>
      <c r="AZ61" s="9">
        <f t="shared" si="36"/>
        <v>23948.7018</v>
      </c>
      <c r="BA61" s="3">
        <f t="shared" si="37"/>
        <v>636466.6529</v>
      </c>
      <c r="BB61" s="17">
        <f t="shared" si="41"/>
        <v>1199119.6165</v>
      </c>
    </row>
    <row r="62" spans="2:54" ht="15">
      <c r="B62" s="16" t="s">
        <v>7</v>
      </c>
      <c r="C62" s="9">
        <v>72307.14199999999</v>
      </c>
      <c r="D62" s="9">
        <v>0</v>
      </c>
      <c r="E62" s="9">
        <v>3581.4528</v>
      </c>
      <c r="F62" s="9">
        <v>720.567</v>
      </c>
      <c r="G62" s="9">
        <v>15182.4608</v>
      </c>
      <c r="H62" s="9">
        <v>3173.2126999999996</v>
      </c>
      <c r="I62" s="9">
        <v>4191.345</v>
      </c>
      <c r="J62" s="9">
        <v>0</v>
      </c>
      <c r="K62" s="9">
        <v>288.4798</v>
      </c>
      <c r="L62" s="9">
        <v>6407.3408</v>
      </c>
      <c r="M62" s="9">
        <v>12985.0212</v>
      </c>
      <c r="N62" s="9">
        <v>6358.7824</v>
      </c>
      <c r="O62" s="9">
        <v>14785.1964</v>
      </c>
      <c r="P62" s="9">
        <v>15585.864000000003</v>
      </c>
      <c r="Q62" s="3">
        <v>130183.94499999999</v>
      </c>
      <c r="R62" s="17">
        <f t="shared" si="38"/>
        <v>285750.8099</v>
      </c>
      <c r="T62" s="16" t="s">
        <v>7</v>
      </c>
      <c r="U62" s="9">
        <v>133310.508</v>
      </c>
      <c r="V62" s="9">
        <v>0</v>
      </c>
      <c r="W62" s="9">
        <v>3549.8736</v>
      </c>
      <c r="X62" s="9">
        <v>8143.7995</v>
      </c>
      <c r="Y62" s="9">
        <v>57510.6048</v>
      </c>
      <c r="Z62" s="9">
        <v>1284.6120999999998</v>
      </c>
      <c r="AA62" s="9">
        <v>2952.216</v>
      </c>
      <c r="AB62" s="9">
        <v>0</v>
      </c>
      <c r="AC62" s="9">
        <v>1799.1253000000002</v>
      </c>
      <c r="AD62" s="9">
        <v>491.4624</v>
      </c>
      <c r="AE62" s="9">
        <v>6365.994</v>
      </c>
      <c r="AF62" s="9">
        <v>10594.532</v>
      </c>
      <c r="AG62" s="9">
        <v>25944.131200000003</v>
      </c>
      <c r="AH62" s="9">
        <v>11729.739000000001</v>
      </c>
      <c r="AI62" s="3">
        <v>65518.265</v>
      </c>
      <c r="AJ62" s="17">
        <f t="shared" si="39"/>
        <v>329194.8629</v>
      </c>
      <c r="AL62" s="16" t="s">
        <v>7</v>
      </c>
      <c r="AM62" s="9">
        <f t="shared" si="40"/>
        <v>205617.65</v>
      </c>
      <c r="AN62" s="9">
        <f t="shared" si="24"/>
        <v>0</v>
      </c>
      <c r="AO62" s="9">
        <f t="shared" si="25"/>
        <v>7131.3264</v>
      </c>
      <c r="AP62" s="9">
        <f t="shared" si="26"/>
        <v>8864.3665</v>
      </c>
      <c r="AQ62" s="9">
        <f t="shared" si="27"/>
        <v>72693.0656</v>
      </c>
      <c r="AR62" s="9">
        <f t="shared" si="28"/>
        <v>4457.824799999999</v>
      </c>
      <c r="AS62" s="9">
        <f t="shared" si="29"/>
        <v>7143.561</v>
      </c>
      <c r="AT62" s="9">
        <f t="shared" si="30"/>
        <v>0</v>
      </c>
      <c r="AU62" s="9">
        <f t="shared" si="31"/>
        <v>2087.6051</v>
      </c>
      <c r="AV62" s="9">
        <f t="shared" si="32"/>
        <v>6898.8032</v>
      </c>
      <c r="AW62" s="9">
        <f t="shared" si="33"/>
        <v>19351.015199999998</v>
      </c>
      <c r="AX62" s="9">
        <f t="shared" si="34"/>
        <v>16953.3144</v>
      </c>
      <c r="AY62" s="9">
        <f t="shared" si="35"/>
        <v>40729.327600000004</v>
      </c>
      <c r="AZ62" s="9">
        <f t="shared" si="36"/>
        <v>27315.603000000003</v>
      </c>
      <c r="BA62" s="3">
        <f t="shared" si="37"/>
        <v>195702.21</v>
      </c>
      <c r="BB62" s="17">
        <f t="shared" si="41"/>
        <v>614945.6728000001</v>
      </c>
    </row>
    <row r="63" spans="2:54" ht="15">
      <c r="B63" s="16" t="s">
        <v>8</v>
      </c>
      <c r="C63" s="9">
        <v>51036.971</v>
      </c>
      <c r="D63" s="9">
        <v>0</v>
      </c>
      <c r="E63" s="9">
        <v>4770.5392</v>
      </c>
      <c r="F63" s="9">
        <v>720.7083</v>
      </c>
      <c r="G63" s="9">
        <v>3758.9104</v>
      </c>
      <c r="H63" s="9">
        <v>3242.7403999999997</v>
      </c>
      <c r="I63" s="9">
        <v>1111.7024000000001</v>
      </c>
      <c r="J63" s="9">
        <v>288.4798</v>
      </c>
      <c r="K63" s="9">
        <v>0</v>
      </c>
      <c r="L63" s="9">
        <v>3387.7792</v>
      </c>
      <c r="M63" s="9">
        <v>1621.083</v>
      </c>
      <c r="N63" s="9">
        <v>2072.4726</v>
      </c>
      <c r="O63" s="9">
        <v>3124.7076</v>
      </c>
      <c r="P63" s="9">
        <v>3273.1205</v>
      </c>
      <c r="Q63" s="3">
        <v>28682.234</v>
      </c>
      <c r="R63" s="17">
        <f t="shared" si="38"/>
        <v>107091.4484</v>
      </c>
      <c r="T63" s="16" t="s">
        <v>8</v>
      </c>
      <c r="U63" s="9">
        <v>75940.8516</v>
      </c>
      <c r="V63" s="9">
        <v>0</v>
      </c>
      <c r="W63" s="9">
        <v>2192.104</v>
      </c>
      <c r="X63" s="9">
        <v>4823.2017</v>
      </c>
      <c r="Y63" s="9">
        <v>32083.0944</v>
      </c>
      <c r="Z63" s="9">
        <v>781.6744999999999</v>
      </c>
      <c r="AA63" s="9">
        <v>166.565</v>
      </c>
      <c r="AB63" s="9">
        <v>1799.1253000000002</v>
      </c>
      <c r="AC63" s="9">
        <v>0</v>
      </c>
      <c r="AD63" s="9">
        <v>865.4332</v>
      </c>
      <c r="AE63" s="9">
        <v>2044.6563</v>
      </c>
      <c r="AF63" s="9">
        <v>4535.0998</v>
      </c>
      <c r="AG63" s="9">
        <v>9269.834700000001</v>
      </c>
      <c r="AH63" s="9">
        <v>4826.750499999999</v>
      </c>
      <c r="AI63" s="3">
        <v>23208.491</v>
      </c>
      <c r="AJ63" s="17">
        <f t="shared" si="39"/>
        <v>162536.882</v>
      </c>
      <c r="AL63" s="16" t="s">
        <v>8</v>
      </c>
      <c r="AM63" s="9">
        <f t="shared" si="40"/>
        <v>126977.82259999998</v>
      </c>
      <c r="AN63" s="9">
        <f t="shared" si="24"/>
        <v>0</v>
      </c>
      <c r="AO63" s="9">
        <f t="shared" si="25"/>
        <v>6962.6432</v>
      </c>
      <c r="AP63" s="9">
        <f t="shared" si="26"/>
        <v>5543.91</v>
      </c>
      <c r="AQ63" s="9">
        <f t="shared" si="27"/>
        <v>35842.0048</v>
      </c>
      <c r="AR63" s="9">
        <f t="shared" si="28"/>
        <v>4024.4148999999998</v>
      </c>
      <c r="AS63" s="9">
        <f t="shared" si="29"/>
        <v>1278.2674000000002</v>
      </c>
      <c r="AT63" s="9">
        <f t="shared" si="30"/>
        <v>2087.6051</v>
      </c>
      <c r="AU63" s="9">
        <f t="shared" si="31"/>
        <v>0</v>
      </c>
      <c r="AV63" s="9">
        <f t="shared" si="32"/>
        <v>4253.2124</v>
      </c>
      <c r="AW63" s="9">
        <f t="shared" si="33"/>
        <v>3665.7393</v>
      </c>
      <c r="AX63" s="9">
        <f t="shared" si="34"/>
        <v>6607.5724</v>
      </c>
      <c r="AY63" s="9">
        <f t="shared" si="35"/>
        <v>12394.542300000001</v>
      </c>
      <c r="AZ63" s="9">
        <f t="shared" si="36"/>
        <v>8099.870999999999</v>
      </c>
      <c r="BA63" s="3">
        <f t="shared" si="37"/>
        <v>51890.725000000006</v>
      </c>
      <c r="BB63" s="17">
        <f t="shared" si="41"/>
        <v>269628.3304</v>
      </c>
    </row>
    <row r="64" spans="2:54" ht="15">
      <c r="B64" s="16" t="s">
        <v>9</v>
      </c>
      <c r="C64" s="9">
        <v>316619.7426</v>
      </c>
      <c r="D64" s="9">
        <v>17435.6919</v>
      </c>
      <c r="E64" s="9">
        <v>8473.2648</v>
      </c>
      <c r="F64" s="9">
        <v>22040.86</v>
      </c>
      <c r="G64" s="9">
        <v>62930.534400000004</v>
      </c>
      <c r="H64" s="9">
        <v>19187.129100000002</v>
      </c>
      <c r="I64" s="9">
        <v>22892.543999999998</v>
      </c>
      <c r="J64" s="9">
        <v>6404.5443000000005</v>
      </c>
      <c r="K64" s="9">
        <v>3385.8551999999995</v>
      </c>
      <c r="L64" s="9">
        <v>0</v>
      </c>
      <c r="M64" s="9">
        <v>2467.283</v>
      </c>
      <c r="N64" s="9">
        <v>10704.2751</v>
      </c>
      <c r="O64" s="9">
        <v>13501.0974</v>
      </c>
      <c r="P64" s="9">
        <v>8482.2738</v>
      </c>
      <c r="Q64" s="3">
        <v>50679.9743</v>
      </c>
      <c r="R64" s="17">
        <f t="shared" si="38"/>
        <v>565205.0699</v>
      </c>
      <c r="T64" s="16" t="s">
        <v>9</v>
      </c>
      <c r="U64" s="9">
        <v>429911.80470000004</v>
      </c>
      <c r="V64" s="9">
        <v>0</v>
      </c>
      <c r="W64" s="9">
        <v>9937.6752</v>
      </c>
      <c r="X64" s="9">
        <v>22040.86</v>
      </c>
      <c r="Y64" s="9">
        <v>141437.664</v>
      </c>
      <c r="Z64" s="9">
        <v>3131.8536</v>
      </c>
      <c r="AA64" s="9">
        <v>58.75200000000001</v>
      </c>
      <c r="AB64" s="9">
        <v>491.2479</v>
      </c>
      <c r="AC64" s="9">
        <v>864.9417</v>
      </c>
      <c r="AD64" s="9">
        <v>0</v>
      </c>
      <c r="AE64" s="9">
        <v>3984.4805000000006</v>
      </c>
      <c r="AF64" s="9">
        <v>13089.543</v>
      </c>
      <c r="AG64" s="9">
        <v>17346.318499999998</v>
      </c>
      <c r="AH64" s="9">
        <v>7138.6458</v>
      </c>
      <c r="AI64" s="3">
        <v>40773.51760000001</v>
      </c>
      <c r="AJ64" s="17">
        <f t="shared" si="39"/>
        <v>690207.3045</v>
      </c>
      <c r="AL64" s="16" t="s">
        <v>9</v>
      </c>
      <c r="AM64" s="9">
        <f t="shared" si="40"/>
        <v>746531.5473</v>
      </c>
      <c r="AN64" s="9">
        <f t="shared" si="24"/>
        <v>17435.6919</v>
      </c>
      <c r="AO64" s="9">
        <f t="shared" si="25"/>
        <v>18410.940000000002</v>
      </c>
      <c r="AP64" s="9">
        <f t="shared" si="26"/>
        <v>44081.72</v>
      </c>
      <c r="AQ64" s="9">
        <f t="shared" si="27"/>
        <v>204368.1984</v>
      </c>
      <c r="AR64" s="9">
        <f t="shared" si="28"/>
        <v>22318.9827</v>
      </c>
      <c r="AS64" s="9">
        <f t="shared" si="29"/>
        <v>22951.296</v>
      </c>
      <c r="AT64" s="9">
        <f t="shared" si="30"/>
        <v>6895.792200000001</v>
      </c>
      <c r="AU64" s="9">
        <f t="shared" si="31"/>
        <v>4250.796899999999</v>
      </c>
      <c r="AV64" s="9">
        <f t="shared" si="32"/>
        <v>0</v>
      </c>
      <c r="AW64" s="9">
        <f t="shared" si="33"/>
        <v>6451.763500000001</v>
      </c>
      <c r="AX64" s="9">
        <f t="shared" si="34"/>
        <v>23793.8181</v>
      </c>
      <c r="AY64" s="9">
        <f t="shared" si="35"/>
        <v>30847.4159</v>
      </c>
      <c r="AZ64" s="9">
        <f t="shared" si="36"/>
        <v>15620.919600000001</v>
      </c>
      <c r="BA64" s="3">
        <f t="shared" si="37"/>
        <v>91453.49190000001</v>
      </c>
      <c r="BB64" s="17">
        <f t="shared" si="41"/>
        <v>1255412.3743999999</v>
      </c>
    </row>
    <row r="65" spans="2:54" ht="15">
      <c r="B65" s="16" t="s">
        <v>10</v>
      </c>
      <c r="C65" s="9">
        <v>248327.058</v>
      </c>
      <c r="D65" s="9">
        <v>24515.412</v>
      </c>
      <c r="E65" s="9">
        <v>11258.4195</v>
      </c>
      <c r="F65" s="9">
        <v>23330.011199999997</v>
      </c>
      <c r="G65" s="9">
        <v>61084.2387</v>
      </c>
      <c r="H65" s="9">
        <v>34177.80960000001</v>
      </c>
      <c r="I65" s="9">
        <v>74535.5898</v>
      </c>
      <c r="J65" s="9">
        <v>12972.735799999999</v>
      </c>
      <c r="K65" s="9">
        <v>1619.3160000000003</v>
      </c>
      <c r="L65" s="9">
        <v>2463.2874</v>
      </c>
      <c r="M65" s="8">
        <v>0</v>
      </c>
      <c r="N65" s="8">
        <v>55209.1446</v>
      </c>
      <c r="O65" s="8">
        <v>111901.80239999999</v>
      </c>
      <c r="P65" s="8">
        <v>26183.257199999996</v>
      </c>
      <c r="Q65" s="5">
        <v>53289.386999999995</v>
      </c>
      <c r="R65" s="17">
        <f t="shared" si="38"/>
        <v>740867.4691999999</v>
      </c>
      <c r="T65" s="16" t="s">
        <v>10</v>
      </c>
      <c r="U65" s="9">
        <v>356285.538</v>
      </c>
      <c r="V65" s="9">
        <v>0</v>
      </c>
      <c r="W65" s="9">
        <v>7458.476299999999</v>
      </c>
      <c r="X65" s="9">
        <v>14547.4848</v>
      </c>
      <c r="Y65" s="9">
        <v>87129.61050000001</v>
      </c>
      <c r="Z65" s="9">
        <v>8735.385600000001</v>
      </c>
      <c r="AA65" s="9">
        <v>20502.077400000002</v>
      </c>
      <c r="AB65" s="9">
        <v>6359.971</v>
      </c>
      <c r="AC65" s="9">
        <v>2042.4276000000002</v>
      </c>
      <c r="AD65" s="9">
        <v>3978.0279000000005</v>
      </c>
      <c r="AE65" s="8">
        <v>0</v>
      </c>
      <c r="AF65" s="8">
        <v>874.8467999999998</v>
      </c>
      <c r="AG65" s="8">
        <v>7121.8092</v>
      </c>
      <c r="AH65" s="8">
        <v>7477.307199999999</v>
      </c>
      <c r="AI65" s="5">
        <v>25237.3131</v>
      </c>
      <c r="AJ65" s="17">
        <f t="shared" si="39"/>
        <v>547750.2753999999</v>
      </c>
      <c r="AL65" s="16" t="s">
        <v>10</v>
      </c>
      <c r="AM65" s="9">
        <f t="shared" si="40"/>
        <v>604612.596</v>
      </c>
      <c r="AN65" s="9">
        <f t="shared" si="24"/>
        <v>24515.412</v>
      </c>
      <c r="AO65" s="9">
        <f t="shared" si="25"/>
        <v>18716.8958</v>
      </c>
      <c r="AP65" s="9">
        <f t="shared" si="26"/>
        <v>37877.496</v>
      </c>
      <c r="AQ65" s="9">
        <f t="shared" si="27"/>
        <v>148213.8492</v>
      </c>
      <c r="AR65" s="9">
        <f t="shared" si="28"/>
        <v>42913.19520000001</v>
      </c>
      <c r="AS65" s="9">
        <f t="shared" si="29"/>
        <v>95037.6672</v>
      </c>
      <c r="AT65" s="9">
        <f t="shared" si="30"/>
        <v>19332.7068</v>
      </c>
      <c r="AU65" s="9">
        <f t="shared" si="31"/>
        <v>3661.7436000000007</v>
      </c>
      <c r="AV65" s="9">
        <f t="shared" si="32"/>
        <v>6441.3153</v>
      </c>
      <c r="AW65" s="8">
        <f t="shared" si="33"/>
        <v>0</v>
      </c>
      <c r="AX65" s="8">
        <f t="shared" si="34"/>
        <v>56083.9914</v>
      </c>
      <c r="AY65" s="8">
        <f t="shared" si="35"/>
        <v>119023.61159999999</v>
      </c>
      <c r="AZ65" s="8">
        <f t="shared" si="36"/>
        <v>33660.564399999996</v>
      </c>
      <c r="BA65" s="5">
        <f t="shared" si="37"/>
        <v>78526.70009999999</v>
      </c>
      <c r="BB65" s="17">
        <f t="shared" si="41"/>
        <v>1288617.7446</v>
      </c>
    </row>
    <row r="66" spans="2:54" ht="15">
      <c r="B66" s="16" t="s">
        <v>11</v>
      </c>
      <c r="C66" s="9">
        <v>144118.80000000002</v>
      </c>
      <c r="D66" s="9">
        <v>9673.1935</v>
      </c>
      <c r="E66" s="9">
        <v>5560.2408000000005</v>
      </c>
      <c r="F66" s="9">
        <v>9286.521200000001</v>
      </c>
      <c r="G66" s="9">
        <v>18055.4462</v>
      </c>
      <c r="H66" s="9">
        <v>15295.1567</v>
      </c>
      <c r="I66" s="9">
        <v>38477.8296</v>
      </c>
      <c r="J66" s="9">
        <v>6363.7136</v>
      </c>
      <c r="K66" s="9">
        <v>2073.5148</v>
      </c>
      <c r="L66" s="9">
        <v>10727.1891</v>
      </c>
      <c r="M66" s="8">
        <v>54768.2776</v>
      </c>
      <c r="N66" s="8">
        <v>0</v>
      </c>
      <c r="O66" s="8">
        <v>2347.4376</v>
      </c>
      <c r="P66" s="8">
        <v>0</v>
      </c>
      <c r="Q66" s="5">
        <v>54.17099999999999</v>
      </c>
      <c r="R66" s="17">
        <f t="shared" si="38"/>
        <v>316801.49169999996</v>
      </c>
      <c r="T66" s="16" t="s">
        <v>11</v>
      </c>
      <c r="U66" s="9">
        <v>343967.75</v>
      </c>
      <c r="V66" s="9">
        <v>0</v>
      </c>
      <c r="W66" s="9">
        <v>2380.8864</v>
      </c>
      <c r="X66" s="9">
        <v>4527.354700000001</v>
      </c>
      <c r="Y66" s="9">
        <v>74468.4512</v>
      </c>
      <c r="Z66" s="9">
        <v>5920.3096000000005</v>
      </c>
      <c r="AA66" s="9">
        <v>34892.708399999996</v>
      </c>
      <c r="AB66" s="9">
        <v>10602.748</v>
      </c>
      <c r="AC66" s="9">
        <v>4537.3804</v>
      </c>
      <c r="AD66" s="9">
        <v>13117.562999999998</v>
      </c>
      <c r="AE66" s="8">
        <v>867.8607999999998</v>
      </c>
      <c r="AF66" s="8">
        <v>0</v>
      </c>
      <c r="AG66" s="8">
        <v>10.048800000000002</v>
      </c>
      <c r="AH66" s="8">
        <v>189.213</v>
      </c>
      <c r="AI66" s="5">
        <v>50.93</v>
      </c>
      <c r="AJ66" s="17">
        <f t="shared" si="39"/>
        <v>495533.2043000001</v>
      </c>
      <c r="AL66" s="16" t="s">
        <v>11</v>
      </c>
      <c r="AM66" s="9">
        <f t="shared" si="40"/>
        <v>488086.55000000005</v>
      </c>
      <c r="AN66" s="9">
        <f t="shared" si="24"/>
        <v>9673.1935</v>
      </c>
      <c r="AO66" s="9">
        <f t="shared" si="25"/>
        <v>7941.127200000001</v>
      </c>
      <c r="AP66" s="9">
        <f t="shared" si="26"/>
        <v>13813.875900000003</v>
      </c>
      <c r="AQ66" s="9">
        <f t="shared" si="27"/>
        <v>92523.89739999999</v>
      </c>
      <c r="AR66" s="9">
        <f t="shared" si="28"/>
        <v>21215.4663</v>
      </c>
      <c r="AS66" s="9">
        <f t="shared" si="29"/>
        <v>73370.538</v>
      </c>
      <c r="AT66" s="9">
        <f t="shared" si="30"/>
        <v>16966.4616</v>
      </c>
      <c r="AU66" s="9">
        <f t="shared" si="31"/>
        <v>6610.8952</v>
      </c>
      <c r="AV66" s="9">
        <f t="shared" si="32"/>
        <v>23844.752099999998</v>
      </c>
      <c r="AW66" s="8">
        <f t="shared" si="33"/>
        <v>55636.1384</v>
      </c>
      <c r="AX66" s="8">
        <f t="shared" si="34"/>
        <v>0</v>
      </c>
      <c r="AY66" s="8">
        <f t="shared" si="35"/>
        <v>2357.4864000000002</v>
      </c>
      <c r="AZ66" s="8">
        <f t="shared" si="36"/>
        <v>189.213</v>
      </c>
      <c r="BA66" s="5">
        <f t="shared" si="37"/>
        <v>105.101</v>
      </c>
      <c r="BB66" s="17">
        <f t="shared" si="41"/>
        <v>812334.6960000002</v>
      </c>
    </row>
    <row r="67" spans="2:54" ht="15">
      <c r="B67" s="16" t="s">
        <v>12</v>
      </c>
      <c r="C67" s="9">
        <v>282569.6041</v>
      </c>
      <c r="D67" s="9">
        <v>0</v>
      </c>
      <c r="E67" s="9">
        <v>5812.512</v>
      </c>
      <c r="F67" s="9">
        <v>10522.4126</v>
      </c>
      <c r="G67" s="9">
        <v>27362.272</v>
      </c>
      <c r="H67" s="9">
        <v>33689.459299999995</v>
      </c>
      <c r="I67" s="9">
        <v>132116.54400000002</v>
      </c>
      <c r="J67" s="9">
        <v>14773.3218</v>
      </c>
      <c r="K67" s="9">
        <v>3120.7376000000004</v>
      </c>
      <c r="L67" s="9">
        <v>13484.1042</v>
      </c>
      <c r="M67" s="8">
        <v>111370.75739999999</v>
      </c>
      <c r="N67" s="8">
        <v>2352.39</v>
      </c>
      <c r="O67" s="8">
        <v>0</v>
      </c>
      <c r="P67" s="8">
        <v>25489.261</v>
      </c>
      <c r="Q67" s="5">
        <v>50418.369</v>
      </c>
      <c r="R67" s="17">
        <f t="shared" si="38"/>
        <v>713081.7449999999</v>
      </c>
      <c r="T67" s="16" t="s">
        <v>12</v>
      </c>
      <c r="U67" s="9">
        <v>674783.5061</v>
      </c>
      <c r="V67" s="9">
        <v>0</v>
      </c>
      <c r="W67" s="9">
        <v>33828.972</v>
      </c>
      <c r="X67" s="9">
        <v>70482.46729999999</v>
      </c>
      <c r="Y67" s="9">
        <v>126108.59520000001</v>
      </c>
      <c r="Z67" s="9">
        <v>45551.0308</v>
      </c>
      <c r="AA67" s="9">
        <v>119522.9952</v>
      </c>
      <c r="AB67" s="9">
        <v>25923.294400000002</v>
      </c>
      <c r="AC67" s="9">
        <v>9258.057200000001</v>
      </c>
      <c r="AD67" s="9">
        <v>17324.4855</v>
      </c>
      <c r="AE67" s="8">
        <v>7088.0117</v>
      </c>
      <c r="AF67" s="8">
        <v>10.07</v>
      </c>
      <c r="AG67" s="8">
        <v>0</v>
      </c>
      <c r="AH67" s="8">
        <v>108.36699999999999</v>
      </c>
      <c r="AI67" s="5">
        <v>653.418</v>
      </c>
      <c r="AJ67" s="17">
        <f t="shared" si="39"/>
        <v>1130643.2704</v>
      </c>
      <c r="AL67" s="16" t="s">
        <v>12</v>
      </c>
      <c r="AM67" s="9">
        <f t="shared" si="40"/>
        <v>957353.1102</v>
      </c>
      <c r="AN67" s="9">
        <f t="shared" si="24"/>
        <v>0</v>
      </c>
      <c r="AO67" s="9">
        <f t="shared" si="25"/>
        <v>39641.484000000004</v>
      </c>
      <c r="AP67" s="9">
        <f t="shared" si="26"/>
        <v>81004.87989999999</v>
      </c>
      <c r="AQ67" s="9">
        <f t="shared" si="27"/>
        <v>153470.8672</v>
      </c>
      <c r="AR67" s="9">
        <f t="shared" si="28"/>
        <v>79240.4901</v>
      </c>
      <c r="AS67" s="9">
        <f t="shared" si="29"/>
        <v>251639.53920000003</v>
      </c>
      <c r="AT67" s="9">
        <f t="shared" si="30"/>
        <v>40696.616200000004</v>
      </c>
      <c r="AU67" s="9">
        <f t="shared" si="31"/>
        <v>12378.794800000001</v>
      </c>
      <c r="AV67" s="9">
        <f t="shared" si="32"/>
        <v>30808.589699999997</v>
      </c>
      <c r="AW67" s="8">
        <f t="shared" si="33"/>
        <v>118458.76909999999</v>
      </c>
      <c r="AX67" s="8">
        <f t="shared" si="34"/>
        <v>2362.46</v>
      </c>
      <c r="AY67" s="8">
        <f t="shared" si="35"/>
        <v>0</v>
      </c>
      <c r="AZ67" s="8">
        <f t="shared" si="36"/>
        <v>25597.627999999997</v>
      </c>
      <c r="BA67" s="5">
        <f t="shared" si="37"/>
        <v>51071.787</v>
      </c>
      <c r="BB67" s="17">
        <f t="shared" si="41"/>
        <v>1843725.0154</v>
      </c>
    </row>
    <row r="68" spans="2:54" ht="15">
      <c r="B68" s="16" t="s">
        <v>13</v>
      </c>
      <c r="C68" s="9">
        <v>216019.83689999997</v>
      </c>
      <c r="D68" s="9">
        <v>0</v>
      </c>
      <c r="E68" s="9">
        <v>7934.263999999999</v>
      </c>
      <c r="F68" s="9">
        <v>22.923</v>
      </c>
      <c r="G68" s="9">
        <v>48811.7808</v>
      </c>
      <c r="H68" s="9">
        <v>41124.5919</v>
      </c>
      <c r="I68" s="9">
        <v>18096.632</v>
      </c>
      <c r="J68" s="9">
        <v>15585.864000000003</v>
      </c>
      <c r="K68" s="9">
        <v>3272.0292</v>
      </c>
      <c r="L68" s="9">
        <v>8485.001</v>
      </c>
      <c r="M68" s="8">
        <v>26042.8644</v>
      </c>
      <c r="N68" s="8">
        <v>0</v>
      </c>
      <c r="O68" s="8">
        <v>25359.0239</v>
      </c>
      <c r="P68" s="8">
        <v>0</v>
      </c>
      <c r="Q68" s="5">
        <v>18881.882999999998</v>
      </c>
      <c r="R68" s="17">
        <f t="shared" si="38"/>
        <v>429636.6940999999</v>
      </c>
      <c r="T68" s="16" t="s">
        <v>13</v>
      </c>
      <c r="U68" s="9">
        <v>385755.8148</v>
      </c>
      <c r="V68" s="9">
        <v>0</v>
      </c>
      <c r="W68" s="9">
        <v>10600.0192</v>
      </c>
      <c r="X68" s="9">
        <v>32371.096500000003</v>
      </c>
      <c r="Y68" s="9">
        <v>64724.291999999994</v>
      </c>
      <c r="Z68" s="9">
        <v>22581.1887</v>
      </c>
      <c r="AA68" s="9">
        <v>5852.880000000001</v>
      </c>
      <c r="AB68" s="9">
        <v>11729.739000000001</v>
      </c>
      <c r="AC68" s="9">
        <v>4825.141199999999</v>
      </c>
      <c r="AD68" s="9">
        <v>7140.941000000001</v>
      </c>
      <c r="AE68" s="8">
        <v>7437.2144</v>
      </c>
      <c r="AF68" s="8">
        <v>189.50799999999998</v>
      </c>
      <c r="AG68" s="8">
        <v>107.81330000000001</v>
      </c>
      <c r="AH68" s="8">
        <v>0</v>
      </c>
      <c r="AI68" s="5">
        <v>6.120000000000001</v>
      </c>
      <c r="AJ68" s="17">
        <f t="shared" si="39"/>
        <v>553321.7681</v>
      </c>
      <c r="AL68" s="16" t="s">
        <v>13</v>
      </c>
      <c r="AM68" s="9">
        <f t="shared" si="40"/>
        <v>601775.6516999999</v>
      </c>
      <c r="AN68" s="9">
        <f t="shared" si="24"/>
        <v>0</v>
      </c>
      <c r="AO68" s="9">
        <f t="shared" si="25"/>
        <v>18534.283199999998</v>
      </c>
      <c r="AP68" s="9">
        <f t="shared" si="26"/>
        <v>32394.019500000002</v>
      </c>
      <c r="AQ68" s="9">
        <f t="shared" si="27"/>
        <v>113536.0728</v>
      </c>
      <c r="AR68" s="9">
        <f t="shared" si="28"/>
        <v>63705.7806</v>
      </c>
      <c r="AS68" s="9">
        <f t="shared" si="29"/>
        <v>23949.512000000002</v>
      </c>
      <c r="AT68" s="9">
        <f t="shared" si="30"/>
        <v>27315.603000000003</v>
      </c>
      <c r="AU68" s="9">
        <f t="shared" si="31"/>
        <v>8097.170399999999</v>
      </c>
      <c r="AV68" s="9">
        <f t="shared" si="32"/>
        <v>15625.942000000001</v>
      </c>
      <c r="AW68" s="8">
        <f t="shared" si="33"/>
        <v>33480.078799999996</v>
      </c>
      <c r="AX68" s="8">
        <f t="shared" si="34"/>
        <v>189.50799999999998</v>
      </c>
      <c r="AY68" s="8">
        <f t="shared" si="35"/>
        <v>25466.8372</v>
      </c>
      <c r="AZ68" s="8">
        <f t="shared" si="36"/>
        <v>0</v>
      </c>
      <c r="BA68" s="5">
        <f t="shared" si="37"/>
        <v>18888.002999999997</v>
      </c>
      <c r="BB68" s="17">
        <f t="shared" si="41"/>
        <v>982958.4621999998</v>
      </c>
    </row>
    <row r="69" spans="2:54" ht="15">
      <c r="B69" s="19" t="s">
        <v>14</v>
      </c>
      <c r="C69" s="4">
        <v>1408208.4431999999</v>
      </c>
      <c r="D69" s="4">
        <v>0</v>
      </c>
      <c r="E69" s="4">
        <v>58564.09350000001</v>
      </c>
      <c r="F69" s="4">
        <v>4509.4388</v>
      </c>
      <c r="G69" s="4">
        <v>389053.32830000005</v>
      </c>
      <c r="H69" s="4">
        <v>302939.798</v>
      </c>
      <c r="I69" s="4">
        <v>497251.2462</v>
      </c>
      <c r="J69" s="4">
        <v>130189.1213</v>
      </c>
      <c r="K69" s="4">
        <v>28674.556399999998</v>
      </c>
      <c r="L69" s="4">
        <v>50698.2558</v>
      </c>
      <c r="M69" s="6">
        <v>53035.52999999999</v>
      </c>
      <c r="N69" s="6">
        <v>54.20609999999999</v>
      </c>
      <c r="O69" s="6">
        <v>50309.9424</v>
      </c>
      <c r="P69" s="6">
        <v>18770.8131</v>
      </c>
      <c r="Q69" s="7">
        <v>0</v>
      </c>
      <c r="R69" s="20">
        <f t="shared" si="38"/>
        <v>2992258.7731</v>
      </c>
      <c r="T69" s="19" t="s">
        <v>14</v>
      </c>
      <c r="U69" s="4">
        <v>2213004.904</v>
      </c>
      <c r="V69" s="4">
        <v>0</v>
      </c>
      <c r="W69" s="4">
        <v>63659.6388</v>
      </c>
      <c r="X69" s="4">
        <v>205040.77440000002</v>
      </c>
      <c r="Y69" s="4">
        <v>401714.6393</v>
      </c>
      <c r="Z69" s="4">
        <v>150698.80000000002</v>
      </c>
      <c r="AA69" s="4">
        <v>139256.4969</v>
      </c>
      <c r="AB69" s="4">
        <v>65520.87009999999</v>
      </c>
      <c r="AC69" s="4">
        <v>23202.2786</v>
      </c>
      <c r="AD69" s="4">
        <v>40788.225600000005</v>
      </c>
      <c r="AE69" s="6">
        <v>25117.089</v>
      </c>
      <c r="AF69" s="6">
        <v>50.963</v>
      </c>
      <c r="AG69" s="6">
        <v>652.0128000000001</v>
      </c>
      <c r="AH69" s="6">
        <v>6.0840000000000005</v>
      </c>
      <c r="AI69" s="7">
        <v>0</v>
      </c>
      <c r="AJ69" s="20">
        <f t="shared" si="39"/>
        <v>3328712.7764999997</v>
      </c>
      <c r="AL69" s="19" t="s">
        <v>14</v>
      </c>
      <c r="AM69" s="4">
        <f t="shared" si="40"/>
        <v>3621213.3471999997</v>
      </c>
      <c r="AN69" s="4">
        <f t="shared" si="24"/>
        <v>0</v>
      </c>
      <c r="AO69" s="4">
        <f t="shared" si="25"/>
        <v>122223.7323</v>
      </c>
      <c r="AP69" s="4">
        <f t="shared" si="26"/>
        <v>209550.21320000003</v>
      </c>
      <c r="AQ69" s="4">
        <f t="shared" si="27"/>
        <v>790767.9676000001</v>
      </c>
      <c r="AR69" s="4">
        <f t="shared" si="28"/>
        <v>453638.598</v>
      </c>
      <c r="AS69" s="4">
        <f t="shared" si="29"/>
        <v>636507.7431</v>
      </c>
      <c r="AT69" s="4">
        <f t="shared" si="30"/>
        <v>195709.9914</v>
      </c>
      <c r="AU69" s="4">
        <f t="shared" si="31"/>
        <v>51876.835</v>
      </c>
      <c r="AV69" s="4">
        <f t="shared" si="32"/>
        <v>91486.4814</v>
      </c>
      <c r="AW69" s="6">
        <f t="shared" si="33"/>
        <v>78152.61899999999</v>
      </c>
      <c r="AX69" s="6">
        <f t="shared" si="34"/>
        <v>105.16909999999999</v>
      </c>
      <c r="AY69" s="6">
        <f t="shared" si="35"/>
        <v>50961.9552</v>
      </c>
      <c r="AZ69" s="6">
        <f t="shared" si="36"/>
        <v>18776.8971</v>
      </c>
      <c r="BA69" s="7">
        <f t="shared" si="37"/>
        <v>0</v>
      </c>
      <c r="BB69" s="20">
        <f t="shared" si="41"/>
        <v>6320971.549599998</v>
      </c>
    </row>
    <row r="70" spans="2:54" ht="15.75" thickBot="1">
      <c r="B70" s="21" t="s">
        <v>15</v>
      </c>
      <c r="C70" s="22">
        <f>SUM(C55:C69)</f>
        <v>2889502.1339999996</v>
      </c>
      <c r="D70" s="22">
        <f>SUM(D55:D69)</f>
        <v>62292.1816</v>
      </c>
      <c r="E70" s="22">
        <f>SUM(E55:E69)</f>
        <v>132350.17820000002</v>
      </c>
      <c r="F70" s="22">
        <f>SUM(F55:F69)</f>
        <v>99687.22869999999</v>
      </c>
      <c r="G70" s="22">
        <f>SUM(G55:G69)</f>
        <v>679945.2847000001</v>
      </c>
      <c r="H70" s="22">
        <f>SUM(H55:H69)</f>
        <v>533028.8493</v>
      </c>
      <c r="I70" s="22">
        <f>SUM(I55:I69)</f>
        <v>802464.7154999999</v>
      </c>
      <c r="J70" s="22">
        <f>SUM(J55:J69)</f>
        <v>285912.7709</v>
      </c>
      <c r="K70" s="22">
        <f>SUM(K55:K69)</f>
        <v>107180.88880000003</v>
      </c>
      <c r="L70" s="22">
        <f>SUM(L55:L69)</f>
        <v>566122.1719999999</v>
      </c>
      <c r="M70" s="22">
        <f>SUM(M55:M69)</f>
        <v>740254.3437000001</v>
      </c>
      <c r="N70" s="22">
        <f>SUM(N55:N69)</f>
        <v>317402.2641000001</v>
      </c>
      <c r="O70" s="22">
        <f>SUM(O55:O69)</f>
        <v>714200.6367000001</v>
      </c>
      <c r="P70" s="22">
        <f>SUM(P55:P69)</f>
        <v>430202.9301</v>
      </c>
      <c r="Q70" s="23">
        <f>SUM(Q55:Q69)</f>
        <v>2995221.9132999997</v>
      </c>
      <c r="R70" s="24">
        <f>SUM(R55:R69)</f>
        <v>11355768.491600001</v>
      </c>
      <c r="T70" s="21" t="s">
        <v>15</v>
      </c>
      <c r="U70" s="22">
        <f>SUM(U55:U69)</f>
        <v>4769902.748</v>
      </c>
      <c r="V70" s="22">
        <f>SUM(V55:V69)</f>
        <v>3215.906</v>
      </c>
      <c r="W70" s="22">
        <f>SUM(W55:W69)</f>
        <v>144949.8483</v>
      </c>
      <c r="X70" s="22">
        <f>SUM(X55:X69)</f>
        <v>384137.7318</v>
      </c>
      <c r="Y70" s="22">
        <f>SUM(Y55:Y69)</f>
        <v>1044247.1285999999</v>
      </c>
      <c r="Z70" s="22">
        <f>SUM(Z55:Z69)</f>
        <v>301528.54280000005</v>
      </c>
      <c r="AA70" s="22">
        <f>SUM(AA55:AA69)</f>
        <v>396733.10010000004</v>
      </c>
      <c r="AB70" s="22">
        <f>SUM(AB55:AB69)</f>
        <v>329525.8995</v>
      </c>
      <c r="AC70" s="22">
        <f>SUM(AC55:AC69)</f>
        <v>162682.7382</v>
      </c>
      <c r="AD70" s="22">
        <f>SUM(AD55:AD69)</f>
        <v>691431.6493999999</v>
      </c>
      <c r="AE70" s="22">
        <f>SUM(AE55:AE69)</f>
        <v>548499.5285</v>
      </c>
      <c r="AF70" s="22">
        <f>SUM(AF55:AF69)</f>
        <v>495994.99019999994</v>
      </c>
      <c r="AG70" s="22">
        <f>SUM(AG55:AG69)</f>
        <v>1132601.1186</v>
      </c>
      <c r="AH70" s="22">
        <f>SUM(AH55:AH69)</f>
        <v>554100.081</v>
      </c>
      <c r="AI70" s="23">
        <f>SUM(AI55:AI69)</f>
        <v>3332848.7159</v>
      </c>
      <c r="AJ70" s="24">
        <f>SUM(AJ55:AJ69)</f>
        <v>14292399.726900002</v>
      </c>
      <c r="AL70" s="21" t="s">
        <v>15</v>
      </c>
      <c r="AM70" s="22">
        <f>SUM(AM55:AM69)</f>
        <v>7659404.881999999</v>
      </c>
      <c r="AN70" s="22">
        <f>SUM(AN55:AN69)</f>
        <v>65508.087600000006</v>
      </c>
      <c r="AO70" s="22">
        <f>SUM(AO55:AO69)</f>
        <v>277300.02650000004</v>
      </c>
      <c r="AP70" s="22">
        <f>SUM(AP55:AP69)</f>
        <v>483824.96050000004</v>
      </c>
      <c r="AQ70" s="22">
        <f>SUM(AQ55:AQ69)</f>
        <v>1724192.4133000001</v>
      </c>
      <c r="AR70" s="22">
        <f>SUM(AR55:AR69)</f>
        <v>834557.3921</v>
      </c>
      <c r="AS70" s="22">
        <f>SUM(AS55:AS69)</f>
        <v>1199197.8155999999</v>
      </c>
      <c r="AT70" s="22">
        <f>SUM(AT55:AT69)</f>
        <v>615438.6704</v>
      </c>
      <c r="AU70" s="22">
        <f>SUM(AU55:AU69)</f>
        <v>269863.62700000004</v>
      </c>
      <c r="AV70" s="22">
        <f>SUM(AV55:AV69)</f>
        <v>1257553.8213999998</v>
      </c>
      <c r="AW70" s="22">
        <f>SUM(AW55:AW69)</f>
        <v>1288753.8722</v>
      </c>
      <c r="AX70" s="22">
        <f>SUM(AX55:AX69)</f>
        <v>813397.2543</v>
      </c>
      <c r="AY70" s="22">
        <f>SUM(AY55:AY69)</f>
        <v>1846801.7553000003</v>
      </c>
      <c r="AZ70" s="22">
        <f>SUM(AZ55:AZ69)</f>
        <v>984303.0111000001</v>
      </c>
      <c r="BA70" s="23">
        <f>SUM(BA55:BA69)</f>
        <v>6328070.629199998</v>
      </c>
      <c r="BB70" s="24">
        <f>SUM(BB55:BB69)</f>
        <v>25648168.218499996</v>
      </c>
    </row>
    <row r="71" spans="2:54" ht="16.5" thickBot="1" thickTop="1">
      <c r="B71" s="2"/>
      <c r="C71" s="9"/>
      <c r="D71" s="9"/>
      <c r="E71" s="9"/>
      <c r="F71" s="9"/>
      <c r="G71" s="9"/>
      <c r="H71" s="9"/>
      <c r="I71" s="9"/>
      <c r="J71" s="9"/>
      <c r="K71" s="9"/>
      <c r="L71" s="9"/>
      <c r="M71" s="9"/>
      <c r="N71" s="9"/>
      <c r="O71" s="9"/>
      <c r="P71" s="9"/>
      <c r="Q71" s="9"/>
      <c r="R71" s="9"/>
      <c r="T71" s="2"/>
      <c r="U71" s="9"/>
      <c r="V71" s="9"/>
      <c r="W71" s="9"/>
      <c r="X71" s="9"/>
      <c r="Y71" s="9"/>
      <c r="Z71" s="9"/>
      <c r="AA71" s="9"/>
      <c r="AB71" s="9"/>
      <c r="AC71" s="9"/>
      <c r="AD71" s="9"/>
      <c r="AE71" s="9"/>
      <c r="AF71" s="9"/>
      <c r="AG71" s="9"/>
      <c r="AH71" s="9"/>
      <c r="AI71" s="9"/>
      <c r="AJ71" s="9"/>
      <c r="AL71" s="2"/>
      <c r="AM71" s="9"/>
      <c r="AN71" s="9"/>
      <c r="AO71" s="9"/>
      <c r="AP71" s="9"/>
      <c r="AQ71" s="9"/>
      <c r="AR71" s="9"/>
      <c r="AS71" s="9"/>
      <c r="AT71" s="9"/>
      <c r="AU71" s="9"/>
      <c r="AV71" s="9"/>
      <c r="AW71" s="9"/>
      <c r="AX71" s="9"/>
      <c r="AY71" s="9"/>
      <c r="AZ71" s="9"/>
      <c r="BA71" s="9"/>
      <c r="BB71" s="9"/>
    </row>
    <row r="72" spans="3:54" ht="15.75" thickTop="1">
      <c r="C72" s="182" t="s">
        <v>116</v>
      </c>
      <c r="D72" s="182" t="s">
        <v>117</v>
      </c>
      <c r="F72" s="182" t="s">
        <v>119</v>
      </c>
      <c r="H72" s="182" t="s">
        <v>118</v>
      </c>
      <c r="M72" s="205" t="s">
        <v>115</v>
      </c>
      <c r="N72" s="205"/>
      <c r="O72" s="205"/>
      <c r="P72" s="205"/>
      <c r="Q72" s="205"/>
      <c r="R72" s="205"/>
      <c r="U72" s="182" t="s">
        <v>116</v>
      </c>
      <c r="V72" s="182" t="s">
        <v>117</v>
      </c>
      <c r="X72" s="182" t="s">
        <v>119</v>
      </c>
      <c r="Z72" s="182" t="s">
        <v>118</v>
      </c>
      <c r="AE72" s="205" t="s">
        <v>115</v>
      </c>
      <c r="AF72" s="205"/>
      <c r="AG72" s="205"/>
      <c r="AH72" s="205"/>
      <c r="AI72" s="205"/>
      <c r="AJ72" s="205"/>
      <c r="AM72" s="182" t="s">
        <v>116</v>
      </c>
      <c r="AN72" s="182" t="s">
        <v>117</v>
      </c>
      <c r="AP72" s="182" t="s">
        <v>119</v>
      </c>
      <c r="AR72" s="182" t="s">
        <v>118</v>
      </c>
      <c r="AW72" s="205" t="s">
        <v>115</v>
      </c>
      <c r="AX72" s="205"/>
      <c r="AY72" s="205"/>
      <c r="AZ72" s="205"/>
      <c r="BA72" s="205"/>
      <c r="BB72" s="205"/>
    </row>
    <row r="73" spans="2:44" ht="15">
      <c r="B73" s="2" t="s">
        <v>17</v>
      </c>
      <c r="C73" s="1">
        <f>SUM(C55:H60)</f>
        <v>336041.7228</v>
      </c>
      <c r="D73" s="10">
        <f>C73/C$76</f>
        <v>0.029592160411563</v>
      </c>
      <c r="F73" s="183">
        <v>295.5855855855856</v>
      </c>
      <c r="H73" s="109">
        <f>C73*F73/10^6</f>
        <v>99.32908941502703</v>
      </c>
      <c r="T73" s="2" t="s">
        <v>17</v>
      </c>
      <c r="U73" s="1">
        <f>SUM(U55:Z60)</f>
        <v>242227.32530000005</v>
      </c>
      <c r="V73" s="10">
        <f>U73/U$76</f>
        <v>0.016947981439680796</v>
      </c>
      <c r="X73" s="183">
        <v>295.5855855855856</v>
      </c>
      <c r="Z73" s="109">
        <f>U73*X73/10^6</f>
        <v>71.59890579363065</v>
      </c>
      <c r="AL73" s="2" t="s">
        <v>17</v>
      </c>
      <c r="AM73" s="1">
        <f>SUM(AM55:AR60)</f>
        <v>578269.0481</v>
      </c>
      <c r="AN73" s="10">
        <f>AM73/AM$76</f>
        <v>0.022546212391218463</v>
      </c>
      <c r="AP73" s="183">
        <v>295.5855855855856</v>
      </c>
      <c r="AR73" s="109">
        <f>AM73*AP73/10^6</f>
        <v>170.92799520865765</v>
      </c>
    </row>
    <row r="74" spans="2:44" ht="15">
      <c r="B74" s="2" t="s">
        <v>18</v>
      </c>
      <c r="C74" s="1">
        <f>SUM(M65:Q69)</f>
        <v>685838.5177000001</v>
      </c>
      <c r="D74" s="10">
        <f>C74/C$76</f>
        <v>0.060395605828643235</v>
      </c>
      <c r="F74" s="183">
        <v>275.1595744680851</v>
      </c>
      <c r="H74" s="109">
        <f>C74*F74/10^6</f>
        <v>188.71503468415426</v>
      </c>
      <c r="T74" s="2" t="s">
        <v>18</v>
      </c>
      <c r="U74" s="1">
        <f>SUM(AE65:AI69)</f>
        <v>83256.0001</v>
      </c>
      <c r="V74" s="10">
        <f>U74/U$76</f>
        <v>0.005825193927602116</v>
      </c>
      <c r="X74" s="183">
        <v>275.1595744680851</v>
      </c>
      <c r="Z74" s="109">
        <f>U74*X74/10^6</f>
        <v>22.908685559430854</v>
      </c>
      <c r="AL74" s="2" t="s">
        <v>18</v>
      </c>
      <c r="AM74" s="1">
        <f>SUM(AW65:BA69)</f>
        <v>769094.5177999999</v>
      </c>
      <c r="AN74" s="10">
        <f>AM74/AM$76</f>
        <v>0.02998633318558996</v>
      </c>
      <c r="AP74" s="183">
        <v>275.1595744680851</v>
      </c>
      <c r="AR74" s="109">
        <f>AM74*AP74/10^6</f>
        <v>211.62372024358507</v>
      </c>
    </row>
    <row r="75" spans="2:44" ht="15">
      <c r="B75" s="2" t="s">
        <v>19</v>
      </c>
      <c r="C75" s="4">
        <f>SUM(I55:Q60,C61:Q64,C65:L69)</f>
        <v>10333888.2511</v>
      </c>
      <c r="D75" s="10">
        <f>C75/C$76</f>
        <v>0.9100122337597938</v>
      </c>
      <c r="F75" s="183">
        <v>364.7831632653061</v>
      </c>
      <c r="H75" s="184">
        <f>C75*F75/10^6</f>
        <v>3769.62844506644</v>
      </c>
      <c r="T75" s="2" t="s">
        <v>19</v>
      </c>
      <c r="U75" s="4">
        <f>SUM(AA55:AI60,U61:AI64,U65:AD69)</f>
        <v>13966916.401499998</v>
      </c>
      <c r="V75" s="10">
        <f>U75/U$76</f>
        <v>0.977226824632717</v>
      </c>
      <c r="X75" s="183">
        <v>364.7831632653061</v>
      </c>
      <c r="Z75" s="184">
        <f>U75*X75/10^6</f>
        <v>5094.895946001255</v>
      </c>
      <c r="AL75" s="2" t="s">
        <v>19</v>
      </c>
      <c r="AM75" s="4">
        <f>SUM(AS55:BA60,AM61:BA64,AM65:AV69)</f>
        <v>24300804.65259999</v>
      </c>
      <c r="AN75" s="10">
        <f>AM75/AM$76</f>
        <v>0.9474674544231917</v>
      </c>
      <c r="AP75" s="183">
        <v>364.7831632653061</v>
      </c>
      <c r="AR75" s="184">
        <f>AM75*AP75/10^6</f>
        <v>8864.524391067693</v>
      </c>
    </row>
    <row r="76" spans="2:44" ht="15.75" thickBot="1">
      <c r="B76" s="28" t="s">
        <v>15</v>
      </c>
      <c r="C76" s="25">
        <f>SUM(C73:C75)</f>
        <v>11355768.4916</v>
      </c>
      <c r="D76" s="26">
        <f>SUM(D73:D75)</f>
        <v>1</v>
      </c>
      <c r="H76" s="185">
        <f>SUM(H73:H75)</f>
        <v>4057.672569165621</v>
      </c>
      <c r="T76" s="28" t="s">
        <v>15</v>
      </c>
      <c r="U76" s="25">
        <f>SUM(U73:U75)</f>
        <v>14292399.726899998</v>
      </c>
      <c r="V76" s="26">
        <f>SUM(V73:V75)</f>
        <v>1</v>
      </c>
      <c r="Z76" s="185">
        <f>SUM(Z73:Z75)</f>
        <v>5189.4035373543165</v>
      </c>
      <c r="AL76" s="28" t="s">
        <v>15</v>
      </c>
      <c r="AM76" s="25">
        <f>SUM(AM73:AM75)</f>
        <v>25648168.21849999</v>
      </c>
      <c r="AN76" s="26">
        <f>SUM(AN73:AN75)</f>
        <v>1</v>
      </c>
      <c r="AR76" s="185">
        <f>SUM(AR73:AR75)</f>
        <v>9247.076106519935</v>
      </c>
    </row>
    <row r="77" ht="16.5" thickBot="1" thickTop="1"/>
    <row r="78" spans="2:54" ht="15.75" thickTop="1">
      <c r="B78" s="209" t="s">
        <v>71</v>
      </c>
      <c r="C78" s="210"/>
      <c r="D78" s="210"/>
      <c r="E78" s="210"/>
      <c r="F78" s="210"/>
      <c r="G78" s="210"/>
      <c r="H78" s="210"/>
      <c r="I78" s="210"/>
      <c r="J78" s="210"/>
      <c r="K78" s="210"/>
      <c r="L78" s="210"/>
      <c r="M78" s="210"/>
      <c r="N78" s="210"/>
      <c r="O78" s="210"/>
      <c r="P78" s="210"/>
      <c r="Q78" s="210"/>
      <c r="R78" s="211"/>
      <c r="T78" s="209" t="s">
        <v>71</v>
      </c>
      <c r="U78" s="210"/>
      <c r="V78" s="210"/>
      <c r="W78" s="210"/>
      <c r="X78" s="210"/>
      <c r="Y78" s="210"/>
      <c r="Z78" s="210"/>
      <c r="AA78" s="210"/>
      <c r="AB78" s="210"/>
      <c r="AC78" s="210"/>
      <c r="AD78" s="210"/>
      <c r="AE78" s="210"/>
      <c r="AF78" s="210"/>
      <c r="AG78" s="210"/>
      <c r="AH78" s="210"/>
      <c r="AI78" s="210"/>
      <c r="AJ78" s="211"/>
      <c r="AL78" s="209" t="s">
        <v>71</v>
      </c>
      <c r="AM78" s="210"/>
      <c r="AN78" s="210"/>
      <c r="AO78" s="210"/>
      <c r="AP78" s="210"/>
      <c r="AQ78" s="210"/>
      <c r="AR78" s="210"/>
      <c r="AS78" s="210"/>
      <c r="AT78" s="210"/>
      <c r="AU78" s="210"/>
      <c r="AV78" s="210"/>
      <c r="AW78" s="210"/>
      <c r="AX78" s="210"/>
      <c r="AY78" s="210"/>
      <c r="AZ78" s="210"/>
      <c r="BA78" s="210"/>
      <c r="BB78" s="211"/>
    </row>
    <row r="79" spans="2:54" ht="31.5" customHeight="1" thickBot="1">
      <c r="B79" s="212" t="s">
        <v>72</v>
      </c>
      <c r="C79" s="213"/>
      <c r="D79" s="213"/>
      <c r="E79" s="213"/>
      <c r="F79" s="213"/>
      <c r="G79" s="213"/>
      <c r="H79" s="213"/>
      <c r="I79" s="213"/>
      <c r="J79" s="213"/>
      <c r="K79" s="213"/>
      <c r="L79" s="213"/>
      <c r="M79" s="213"/>
      <c r="N79" s="213"/>
      <c r="O79" s="213"/>
      <c r="P79" s="213"/>
      <c r="Q79" s="213"/>
      <c r="R79" s="214"/>
      <c r="T79" s="212" t="s">
        <v>72</v>
      </c>
      <c r="U79" s="213"/>
      <c r="V79" s="213"/>
      <c r="W79" s="213"/>
      <c r="X79" s="213"/>
      <c r="Y79" s="213"/>
      <c r="Z79" s="213"/>
      <c r="AA79" s="213"/>
      <c r="AB79" s="213"/>
      <c r="AC79" s="213"/>
      <c r="AD79" s="213"/>
      <c r="AE79" s="213"/>
      <c r="AF79" s="213"/>
      <c r="AG79" s="213"/>
      <c r="AH79" s="213"/>
      <c r="AI79" s="213"/>
      <c r="AJ79" s="214"/>
      <c r="AL79" s="212" t="s">
        <v>72</v>
      </c>
      <c r="AM79" s="213"/>
      <c r="AN79" s="213"/>
      <c r="AO79" s="213"/>
      <c r="AP79" s="213"/>
      <c r="AQ79" s="213"/>
      <c r="AR79" s="213"/>
      <c r="AS79" s="213"/>
      <c r="AT79" s="213"/>
      <c r="AU79" s="213"/>
      <c r="AV79" s="213"/>
      <c r="AW79" s="213"/>
      <c r="AX79" s="213"/>
      <c r="AY79" s="213"/>
      <c r="AZ79" s="213"/>
      <c r="BA79" s="213"/>
      <c r="BB79" s="214"/>
    </row>
    <row r="80" ht="15.75" thickTop="1"/>
  </sheetData>
  <sheetProtection/>
  <mergeCells count="24">
    <mergeCell ref="T78:AJ78"/>
    <mergeCell ref="T79:AJ79"/>
    <mergeCell ref="AL78:BB78"/>
    <mergeCell ref="AL79:BB79"/>
    <mergeCell ref="M22:R22"/>
    <mergeCell ref="M47:R47"/>
    <mergeCell ref="B78:R78"/>
    <mergeCell ref="B79:R79"/>
    <mergeCell ref="AW22:BB22"/>
    <mergeCell ref="AW47:BB47"/>
    <mergeCell ref="AW72:BB72"/>
    <mergeCell ref="C53:R53"/>
    <mergeCell ref="U53:AJ53"/>
    <mergeCell ref="AM53:BB53"/>
    <mergeCell ref="M72:R72"/>
    <mergeCell ref="AE72:AJ72"/>
    <mergeCell ref="AE47:AJ47"/>
    <mergeCell ref="AE22:AJ22"/>
    <mergeCell ref="C3:R3"/>
    <mergeCell ref="U3:AJ3"/>
    <mergeCell ref="AM3:BB3"/>
    <mergeCell ref="C28:R28"/>
    <mergeCell ref="U28:AJ28"/>
    <mergeCell ref="AM28:BB28"/>
  </mergeCells>
  <printOptions/>
  <pageMargins left="0.7" right="0.7" top="0.75" bottom="0.75" header="0.3" footer="0.3"/>
  <pageSetup fitToHeight="6" fitToWidth="3" horizontalDpi="600" verticalDpi="600" orientation="landscape" scale="61" r:id="rId1"/>
</worksheet>
</file>

<file path=xl/worksheets/sheet2.xml><?xml version="1.0" encoding="utf-8"?>
<worksheet xmlns="http://schemas.openxmlformats.org/spreadsheetml/2006/main" xmlns:r="http://schemas.openxmlformats.org/officeDocument/2006/relationships">
  <dimension ref="B1:BC83"/>
  <sheetViews>
    <sheetView tabSelected="1" zoomScale="85" zoomScaleNormal="85" zoomScaleSheetLayoutView="40" zoomScalePageLayoutView="0" workbookViewId="0" topLeftCell="A1">
      <pane xSplit="2" ySplit="3" topLeftCell="C4" activePane="bottomRight" state="frozen"/>
      <selection pane="topLeft" activeCell="B3" sqref="B3"/>
      <selection pane="topRight" activeCell="B3" sqref="B3"/>
      <selection pane="bottomLeft" activeCell="B3" sqref="B3"/>
      <selection pane="bottomRight" activeCell="S79" sqref="S79"/>
    </sheetView>
  </sheetViews>
  <sheetFormatPr defaultColWidth="9.140625" defaultRowHeight="15"/>
  <cols>
    <col min="1" max="1" width="3.421875" style="0" customWidth="1"/>
    <col min="2" max="2" width="4.57421875" style="0" hidden="1" customWidth="1"/>
    <col min="3" max="3" width="28.8515625" style="0" bestFit="1" customWidth="1"/>
    <col min="4" max="4" width="11.00390625" style="0" customWidth="1"/>
    <col min="5" max="18" width="10.28125" style="0" customWidth="1"/>
    <col min="19" max="19" width="12.140625" style="0" customWidth="1"/>
    <col min="20" max="20" width="2.7109375" style="0" customWidth="1"/>
    <col min="21" max="21" width="28.8515625" style="0" bestFit="1" customWidth="1"/>
    <col min="22" max="37" width="10.28125" style="0" customWidth="1"/>
    <col min="38" max="38" width="2.7109375" style="0" customWidth="1"/>
    <col min="39" max="39" width="28.8515625" style="0" bestFit="1" customWidth="1"/>
    <col min="40" max="55" width="10.28125" style="0" customWidth="1"/>
    <col min="56" max="56" width="2.7109375" style="0" customWidth="1"/>
  </cols>
  <sheetData>
    <row r="1" spans="3:39" ht="21">
      <c r="C1" s="178" t="s">
        <v>114</v>
      </c>
      <c r="U1" s="178" t="s">
        <v>114</v>
      </c>
      <c r="AM1" s="178" t="s">
        <v>114</v>
      </c>
    </row>
    <row r="2" spans="3:39" ht="12.75" customHeight="1">
      <c r="C2" s="178"/>
      <c r="U2" s="178"/>
      <c r="AM2" s="178"/>
    </row>
    <row r="3" spans="4:54" ht="15" hidden="1">
      <c r="D3">
        <v>1</v>
      </c>
      <c r="E3">
        <v>2</v>
      </c>
      <c r="F3">
        <v>3</v>
      </c>
      <c r="G3">
        <v>4</v>
      </c>
      <c r="H3">
        <v>5</v>
      </c>
      <c r="I3">
        <v>6</v>
      </c>
      <c r="J3">
        <v>7</v>
      </c>
      <c r="K3">
        <v>8</v>
      </c>
      <c r="L3">
        <v>9</v>
      </c>
      <c r="M3">
        <v>10</v>
      </c>
      <c r="N3">
        <v>11</v>
      </c>
      <c r="O3">
        <v>12</v>
      </c>
      <c r="P3">
        <v>13</v>
      </c>
      <c r="Q3">
        <v>14</v>
      </c>
      <c r="R3">
        <v>15</v>
      </c>
      <c r="V3">
        <v>1</v>
      </c>
      <c r="W3">
        <v>2</v>
      </c>
      <c r="X3">
        <v>3</v>
      </c>
      <c r="Y3">
        <v>4</v>
      </c>
      <c r="Z3">
        <v>5</v>
      </c>
      <c r="AA3">
        <v>6</v>
      </c>
      <c r="AB3">
        <v>7</v>
      </c>
      <c r="AC3">
        <v>8</v>
      </c>
      <c r="AD3">
        <v>9</v>
      </c>
      <c r="AE3">
        <v>10</v>
      </c>
      <c r="AF3">
        <v>11</v>
      </c>
      <c r="AG3">
        <v>12</v>
      </c>
      <c r="AH3">
        <v>13</v>
      </c>
      <c r="AI3">
        <v>14</v>
      </c>
      <c r="AJ3">
        <v>15</v>
      </c>
      <c r="AN3">
        <v>1</v>
      </c>
      <c r="AO3">
        <v>2</v>
      </c>
      <c r="AP3">
        <v>3</v>
      </c>
      <c r="AQ3">
        <v>4</v>
      </c>
      <c r="AR3">
        <v>5</v>
      </c>
      <c r="AS3">
        <v>6</v>
      </c>
      <c r="AT3">
        <v>7</v>
      </c>
      <c r="AU3">
        <v>8</v>
      </c>
      <c r="AV3">
        <v>9</v>
      </c>
      <c r="AW3">
        <v>10</v>
      </c>
      <c r="AX3">
        <v>11</v>
      </c>
      <c r="AY3">
        <v>12</v>
      </c>
      <c r="AZ3">
        <v>13</v>
      </c>
      <c r="BA3">
        <v>14</v>
      </c>
      <c r="BB3">
        <v>15</v>
      </c>
    </row>
    <row r="4" spans="4:55" ht="19.5" thickBot="1">
      <c r="D4" s="206" t="s">
        <v>16</v>
      </c>
      <c r="E4" s="206"/>
      <c r="F4" s="206"/>
      <c r="G4" s="206"/>
      <c r="H4" s="206"/>
      <c r="I4" s="206"/>
      <c r="J4" s="206"/>
      <c r="K4" s="206"/>
      <c r="L4" s="206"/>
      <c r="M4" s="206"/>
      <c r="N4" s="206"/>
      <c r="O4" s="206"/>
      <c r="P4" s="206"/>
      <c r="Q4" s="206"/>
      <c r="R4" s="206"/>
      <c r="S4" s="206"/>
      <c r="V4" s="207" t="s">
        <v>22</v>
      </c>
      <c r="W4" s="207"/>
      <c r="X4" s="207"/>
      <c r="Y4" s="207"/>
      <c r="Z4" s="207"/>
      <c r="AA4" s="207"/>
      <c r="AB4" s="207"/>
      <c r="AC4" s="207"/>
      <c r="AD4" s="207"/>
      <c r="AE4" s="207"/>
      <c r="AF4" s="207"/>
      <c r="AG4" s="207"/>
      <c r="AH4" s="207"/>
      <c r="AI4" s="207"/>
      <c r="AJ4" s="207"/>
      <c r="AK4" s="207"/>
      <c r="AN4" s="208" t="s">
        <v>23</v>
      </c>
      <c r="AO4" s="208"/>
      <c r="AP4" s="208"/>
      <c r="AQ4" s="208"/>
      <c r="AR4" s="208"/>
      <c r="AS4" s="208"/>
      <c r="AT4" s="208"/>
      <c r="AU4" s="208"/>
      <c r="AV4" s="208"/>
      <c r="AW4" s="208"/>
      <c r="AX4" s="208"/>
      <c r="AY4" s="208"/>
      <c r="AZ4" s="208"/>
      <c r="BA4" s="208"/>
      <c r="BB4" s="208"/>
      <c r="BC4" s="208"/>
    </row>
    <row r="5" spans="3:55" ht="60.75" thickTop="1">
      <c r="C5" s="29" t="s">
        <v>20</v>
      </c>
      <c r="D5" s="12" t="s">
        <v>0</v>
      </c>
      <c r="E5" s="12" t="s">
        <v>1</v>
      </c>
      <c r="F5" s="12" t="s">
        <v>2</v>
      </c>
      <c r="G5" s="12" t="s">
        <v>3</v>
      </c>
      <c r="H5" s="12" t="s">
        <v>4</v>
      </c>
      <c r="I5" s="13" t="s">
        <v>5</v>
      </c>
      <c r="J5" s="12" t="s">
        <v>6</v>
      </c>
      <c r="K5" s="13" t="s">
        <v>7</v>
      </c>
      <c r="L5" s="13" t="s">
        <v>8</v>
      </c>
      <c r="M5" s="13" t="s">
        <v>9</v>
      </c>
      <c r="N5" s="13" t="s">
        <v>10</v>
      </c>
      <c r="O5" s="13" t="s">
        <v>11</v>
      </c>
      <c r="P5" s="13" t="s">
        <v>12</v>
      </c>
      <c r="Q5" s="13" t="s">
        <v>13</v>
      </c>
      <c r="R5" s="13" t="s">
        <v>14</v>
      </c>
      <c r="S5" s="188" t="s">
        <v>121</v>
      </c>
      <c r="U5" s="30" t="s">
        <v>20</v>
      </c>
      <c r="V5" s="12" t="s">
        <v>0</v>
      </c>
      <c r="W5" s="12" t="s">
        <v>1</v>
      </c>
      <c r="X5" s="12" t="s">
        <v>2</v>
      </c>
      <c r="Y5" s="12" t="s">
        <v>3</v>
      </c>
      <c r="Z5" s="12" t="s">
        <v>4</v>
      </c>
      <c r="AA5" s="13" t="s">
        <v>5</v>
      </c>
      <c r="AB5" s="12" t="s">
        <v>6</v>
      </c>
      <c r="AC5" s="13" t="s">
        <v>7</v>
      </c>
      <c r="AD5" s="13" t="s">
        <v>8</v>
      </c>
      <c r="AE5" s="13" t="s">
        <v>9</v>
      </c>
      <c r="AF5" s="13" t="s">
        <v>10</v>
      </c>
      <c r="AG5" s="13" t="s">
        <v>11</v>
      </c>
      <c r="AH5" s="13" t="s">
        <v>12</v>
      </c>
      <c r="AI5" s="13" t="s">
        <v>13</v>
      </c>
      <c r="AJ5" s="13" t="s">
        <v>14</v>
      </c>
      <c r="AK5" s="188" t="s">
        <v>121</v>
      </c>
      <c r="AM5" s="31" t="s">
        <v>20</v>
      </c>
      <c r="AN5" s="12" t="s">
        <v>0</v>
      </c>
      <c r="AO5" s="12" t="s">
        <v>1</v>
      </c>
      <c r="AP5" s="12" t="s">
        <v>2</v>
      </c>
      <c r="AQ5" s="12" t="s">
        <v>3</v>
      </c>
      <c r="AR5" s="12" t="s">
        <v>4</v>
      </c>
      <c r="AS5" s="13" t="s">
        <v>5</v>
      </c>
      <c r="AT5" s="12" t="s">
        <v>6</v>
      </c>
      <c r="AU5" s="13" t="s">
        <v>7</v>
      </c>
      <c r="AV5" s="13" t="s">
        <v>8</v>
      </c>
      <c r="AW5" s="13" t="s">
        <v>9</v>
      </c>
      <c r="AX5" s="13" t="s">
        <v>10</v>
      </c>
      <c r="AY5" s="13" t="s">
        <v>11</v>
      </c>
      <c r="AZ5" s="13" t="s">
        <v>12</v>
      </c>
      <c r="BA5" s="13" t="s">
        <v>13</v>
      </c>
      <c r="BB5" s="13" t="s">
        <v>14</v>
      </c>
      <c r="BC5" s="188" t="s">
        <v>121</v>
      </c>
    </row>
    <row r="6" spans="2:55" ht="15">
      <c r="B6">
        <v>1</v>
      </c>
      <c r="C6" s="16" t="s">
        <v>0</v>
      </c>
      <c r="D6" s="196">
        <f ca="1">'Station-to-Station Summaries'!C5+OFFSET('Station-to-Station Summaries'!B4,D$3,$B6)</f>
        <v>0</v>
      </c>
      <c r="E6" s="8">
        <f ca="1">'Station-to-Station Summaries'!D5+OFFSET('Station-to-Station Summaries'!B4,E$3,$B6)</f>
        <v>0</v>
      </c>
      <c r="F6" s="8">
        <f ca="1">'Station-to-Station Summaries'!E5+OFFSET('Station-to-Station Summaries'!B4,F$3,$B6)</f>
        <v>2908.52</v>
      </c>
      <c r="G6" s="8">
        <f ca="1">'Station-to-Station Summaries'!F5+OFFSET('Station-to-Station Summaries'!B4,G$3,$B6)</f>
        <v>1006.76</v>
      </c>
      <c r="H6" s="8">
        <f ca="1">'Station-to-Station Summaries'!G5+OFFSET('Station-to-Station Summaries'!B4,H$3,$B6)</f>
        <v>1648.2800000000002</v>
      </c>
      <c r="I6" s="8">
        <f ca="1">'Station-to-Station Summaries'!H5+OFFSET('Station-to-Station Summaries'!B4,I$3,$B6)</f>
        <v>1846.12</v>
      </c>
      <c r="J6" s="9">
        <f ca="1">'Station-to-Station Summaries'!I5+OFFSET('Station-to-Station Summaries'!B4,J$3,$B6)</f>
        <v>146.04</v>
      </c>
      <c r="K6" s="9">
        <f ca="1">'Station-to-Station Summaries'!J5+OFFSET('Station-to-Station Summaries'!B4,K$3,$B6)</f>
        <v>765.56</v>
      </c>
      <c r="L6" s="9">
        <f ca="1">'Station-to-Station Summaries'!K5+OFFSET('Station-to-Station Summaries'!B4,L$3,$B6)</f>
        <v>453.4</v>
      </c>
      <c r="M6" s="9">
        <f ca="1">'Station-to-Station Summaries'!L5+OFFSET('Station-to-Station Summaries'!B4,M$3,$B6)</f>
        <v>2143.16</v>
      </c>
      <c r="N6" s="9">
        <f ca="1">'Station-to-Station Summaries'!M5+OFFSET('Station-to-Station Summaries'!B4,N$3,$B6)</f>
        <v>1321.24</v>
      </c>
      <c r="O6" s="9">
        <f ca="1">'Station-to-Station Summaries'!N5+OFFSET('Station-to-Station Summaries'!B4,O$3,$B6)</f>
        <v>766.08</v>
      </c>
      <c r="P6" s="9">
        <f ca="1">'Station-to-Station Summaries'!O5+OFFSET('Station-to-Station Summaries'!B4,P$3,$B6)</f>
        <v>1435.42</v>
      </c>
      <c r="Q6" s="9">
        <f ca="1">'Station-to-Station Summaries'!P5+OFFSET('Station-to-Station Summaries'!B4,Q$3,$B6)</f>
        <v>1061.34</v>
      </c>
      <c r="R6" s="9">
        <f ca="1">'Station-to-Station Summaries'!Q5+OFFSET('Station-to-Station Summaries'!B4,R$3,$B6)</f>
        <v>6685.38</v>
      </c>
      <c r="S6" s="189">
        <f>SUM(D6:R6)</f>
        <v>22187.3</v>
      </c>
      <c r="U6" s="16" t="s">
        <v>0</v>
      </c>
      <c r="V6" s="196">
        <f ca="1">'Station-to-Station Summaries'!U5+OFFSET('Station-to-Station Summaries'!T4,V$3,$B6)</f>
        <v>0</v>
      </c>
      <c r="W6" s="8">
        <f ca="1">'Station-to-Station Summaries'!V5+OFFSET('Station-to-Station Summaries'!T4,W$3,$B6)</f>
        <v>0</v>
      </c>
      <c r="X6" s="8">
        <f ca="1">'Station-to-Station Summaries'!W5+OFFSET('Station-to-Station Summaries'!T4,X$3,$B6)</f>
        <v>792.2</v>
      </c>
      <c r="Y6" s="8">
        <f ca="1">'Station-to-Station Summaries'!X5+OFFSET('Station-to-Station Summaries'!T4,Y$3,$B6)</f>
        <v>710.66</v>
      </c>
      <c r="Z6" s="8">
        <f ca="1">'Station-to-Station Summaries'!Y5+OFFSET('Station-to-Station Summaries'!T4,Z$3,$B6)</f>
        <v>1619.5200000000002</v>
      </c>
      <c r="AA6" s="8">
        <f ca="1">'Station-to-Station Summaries'!Z5+OFFSET('Station-to-Station Summaries'!T4,AA$3,$B6)</f>
        <v>1620.04</v>
      </c>
      <c r="AB6" s="9">
        <f ca="1">'Station-to-Station Summaries'!AA5+OFFSET('Station-to-Station Summaries'!T4,AB$3,$B6)</f>
        <v>672.62</v>
      </c>
      <c r="AC6" s="9">
        <f ca="1">'Station-to-Station Summaries'!AB5+OFFSET('Station-to-Station Summaries'!T4,AC$3,$B6)</f>
        <v>1411.44</v>
      </c>
      <c r="AD6" s="9">
        <f ca="1">'Station-to-Station Summaries'!AC5+OFFSET('Station-to-Station Summaries'!T4,AD$3,$B6)</f>
        <v>674.64</v>
      </c>
      <c r="AE6" s="9">
        <f ca="1">'Station-to-Station Summaries'!AD5+OFFSET('Station-to-Station Summaries'!T4,AE$3,$B6)</f>
        <v>2910.02</v>
      </c>
      <c r="AF6" s="9">
        <f ca="1">'Station-to-Station Summaries'!AE5+OFFSET('Station-to-Station Summaries'!T4,AF$3,$B6)</f>
        <v>1895.64</v>
      </c>
      <c r="AG6" s="9">
        <f ca="1">'Station-to-Station Summaries'!AF5+OFFSET('Station-to-Station Summaries'!T4,AG$3,$B6)</f>
        <v>1828.4</v>
      </c>
      <c r="AH6" s="9">
        <f ca="1">'Station-to-Station Summaries'!AG5+OFFSET('Station-to-Station Summaries'!T4,AH$3,$B6)</f>
        <v>3427.82</v>
      </c>
      <c r="AI6" s="9">
        <f ca="1">'Station-to-Station Summaries'!AH5+OFFSET('Station-to-Station Summaries'!T4,AI$3,$B6)</f>
        <v>1895.28</v>
      </c>
      <c r="AJ6" s="9">
        <f ca="1">'Station-to-Station Summaries'!AI5+OFFSET('Station-to-Station Summaries'!T4,AJ$3,$B6)</f>
        <v>10506.1</v>
      </c>
      <c r="AK6" s="189">
        <f>SUM(V6:AJ6)</f>
        <v>29964.379999999997</v>
      </c>
      <c r="AM6" s="16" t="s">
        <v>0</v>
      </c>
      <c r="AN6" s="196">
        <f ca="1">'Station-to-Station Summaries'!AM5+OFFSET('Station-to-Station Summaries'!AL4,AN$3,$B6)</f>
        <v>0</v>
      </c>
      <c r="AO6" s="8">
        <f ca="1">'Station-to-Station Summaries'!AN5+OFFSET('Station-to-Station Summaries'!AL4,AO$3,$B6)</f>
        <v>0</v>
      </c>
      <c r="AP6" s="8">
        <f ca="1">'Station-to-Station Summaries'!AO5+OFFSET('Station-to-Station Summaries'!AL4,AP$3,$B6)</f>
        <v>3700.7200000000003</v>
      </c>
      <c r="AQ6" s="8">
        <f ca="1">'Station-to-Station Summaries'!AP5+OFFSET('Station-to-Station Summaries'!AL4,AQ$3,$B6)</f>
        <v>1717.42</v>
      </c>
      <c r="AR6" s="8">
        <f ca="1">'Station-to-Station Summaries'!AQ5+OFFSET('Station-to-Station Summaries'!AL4,AR$3,$B6)</f>
        <v>3267.8</v>
      </c>
      <c r="AS6" s="8">
        <f ca="1">'Station-to-Station Summaries'!AR5+OFFSET('Station-to-Station Summaries'!AL4,AS$3,$B6)</f>
        <v>3466.16</v>
      </c>
      <c r="AT6" s="9">
        <f ca="1">'Station-to-Station Summaries'!AS5+OFFSET('Station-to-Station Summaries'!AL4,AT$3,$B6)</f>
        <v>818.66</v>
      </c>
      <c r="AU6" s="9">
        <f ca="1">'Station-to-Station Summaries'!AT5+OFFSET('Station-to-Station Summaries'!AL4,AU$3,$B6)</f>
        <v>2177</v>
      </c>
      <c r="AV6" s="9">
        <f ca="1">'Station-to-Station Summaries'!AU5+OFFSET('Station-to-Station Summaries'!AL4,AV$3,$B6)</f>
        <v>1128.04</v>
      </c>
      <c r="AW6" s="9">
        <f ca="1">'Station-to-Station Summaries'!AV5+OFFSET('Station-to-Station Summaries'!AL4,AW$3,$B6)</f>
        <v>5053.18</v>
      </c>
      <c r="AX6" s="9">
        <f ca="1">'Station-to-Station Summaries'!AW5+OFFSET('Station-to-Station Summaries'!AL4,AX$3,$B6)</f>
        <v>3216.88</v>
      </c>
      <c r="AY6" s="9">
        <f ca="1">'Station-to-Station Summaries'!AX5+OFFSET('Station-to-Station Summaries'!AL4,AY$3,$B6)</f>
        <v>2594.48</v>
      </c>
      <c r="AZ6" s="9">
        <f ca="1">'Station-to-Station Summaries'!AY5+OFFSET('Station-to-Station Summaries'!AL4,AZ$3,$B6)</f>
        <v>4863.24</v>
      </c>
      <c r="BA6" s="9">
        <f ca="1">'Station-to-Station Summaries'!AZ5+OFFSET('Station-to-Station Summaries'!AL4,BA$3,$B6)</f>
        <v>2956.62</v>
      </c>
      <c r="BB6" s="9">
        <f ca="1">'Station-to-Station Summaries'!BA5+OFFSET('Station-to-Station Summaries'!AL4,BB$3,$B6)</f>
        <v>17191.48</v>
      </c>
      <c r="BC6" s="189">
        <f>SUM(AN6:BB6)</f>
        <v>52151.68000000001</v>
      </c>
    </row>
    <row r="7" spans="2:55" ht="15">
      <c r="B7">
        <v>2</v>
      </c>
      <c r="C7" s="16" t="s">
        <v>1</v>
      </c>
      <c r="D7" s="187">
        <f ca="1">('Station-to-Station Summaries'!C6+OFFSET('Station-to-Station Summaries'!B4,$B7,D$3))/'Station-to-Station Summaries'!R20</f>
        <v>0</v>
      </c>
      <c r="E7" s="196">
        <f ca="1">'Station-to-Station Summaries'!D6+OFFSET('Station-to-Station Summaries'!B4,E$3,$B7)</f>
        <v>0</v>
      </c>
      <c r="F7" s="8">
        <f ca="1">'Station-to-Station Summaries'!E6+OFFSET('Station-to-Station Summaries'!B4,F$3,$B7)</f>
        <v>0</v>
      </c>
      <c r="G7" s="8">
        <f ca="1">'Station-to-Station Summaries'!F6+OFFSET('Station-to-Station Summaries'!B4,G$3,$B7)</f>
        <v>663.12</v>
      </c>
      <c r="H7" s="8">
        <f ca="1">'Station-to-Station Summaries'!G6+OFFSET('Station-to-Station Summaries'!B4,H$3,$B7)</f>
        <v>86.54</v>
      </c>
      <c r="I7" s="8">
        <f ca="1">'Station-to-Station Summaries'!H6+OFFSET('Station-to-Station Summaries'!B4,I$3,$B7)</f>
        <v>4.42</v>
      </c>
      <c r="J7" s="9">
        <f ca="1">'Station-to-Station Summaries'!I6+OFFSET('Station-to-Station Summaries'!B4,J$3,$B7)</f>
        <v>0</v>
      </c>
      <c r="K7" s="9">
        <f ca="1">'Station-to-Station Summaries'!J6+OFFSET('Station-to-Station Summaries'!B4,K$3,$B7)</f>
        <v>0</v>
      </c>
      <c r="L7" s="9">
        <f ca="1">'Station-to-Station Summaries'!K6+OFFSET('Station-to-Station Summaries'!B4,L$3,$B7)</f>
        <v>0</v>
      </c>
      <c r="M7" s="9">
        <f ca="1">'Station-to-Station Summaries'!L6+OFFSET('Station-to-Station Summaries'!B4,M$3,$B7)</f>
        <v>118.14</v>
      </c>
      <c r="N7" s="9">
        <f ca="1">'Station-to-Station Summaries'!M6+OFFSET('Station-to-Station Summaries'!B4,N$3,$B7)</f>
        <v>130.54</v>
      </c>
      <c r="O7" s="9">
        <f ca="1">'Station-to-Station Summaries'!N6+OFFSET('Station-to-Station Summaries'!B4,O$3,$B7)</f>
        <v>51.46</v>
      </c>
      <c r="P7" s="9">
        <f ca="1">'Station-to-Station Summaries'!O6+OFFSET('Station-to-Station Summaries'!B4,P$3,$B7)</f>
        <v>0</v>
      </c>
      <c r="Q7" s="9">
        <f ca="1">'Station-to-Station Summaries'!P6+OFFSET('Station-to-Station Summaries'!B4,Q$3,$B7)</f>
        <v>0</v>
      </c>
      <c r="R7" s="9">
        <f ca="1">'Station-to-Station Summaries'!Q6+OFFSET('Station-to-Station Summaries'!B4,R$3,$B7)</f>
        <v>0</v>
      </c>
      <c r="S7" s="189">
        <f>SUM(E7:R7)</f>
        <v>1054.2199999999998</v>
      </c>
      <c r="U7" s="16" t="s">
        <v>1</v>
      </c>
      <c r="V7" s="187">
        <f ca="1">('Station-to-Station Summaries'!U6+OFFSET('Station-to-Station Summaries'!T4,$B7,V$3))/'Station-to-Station Summaries'!AJ20</f>
        <v>0</v>
      </c>
      <c r="W7" s="196">
        <f ca="1">'Station-to-Station Summaries'!V6+OFFSET('Station-to-Station Summaries'!T4,W$3,$B7)</f>
        <v>0</v>
      </c>
      <c r="X7" s="8">
        <f ca="1">'Station-to-Station Summaries'!W6+OFFSET('Station-to-Station Summaries'!T4,X$3,$B7)</f>
        <v>0</v>
      </c>
      <c r="Y7" s="8">
        <f ca="1">'Station-to-Station Summaries'!X6+OFFSET('Station-to-Station Summaries'!T4,Y$3,$B7)</f>
        <v>171.1</v>
      </c>
      <c r="Z7" s="8">
        <f ca="1">'Station-to-Station Summaries'!Y6+OFFSET('Station-to-Station Summaries'!T4,Z$3,$B7)</f>
        <v>43.06</v>
      </c>
      <c r="AA7" s="8">
        <f ca="1">'Station-to-Station Summaries'!Z6+OFFSET('Station-to-Station Summaries'!T4,AA$3,$B7)</f>
        <v>0</v>
      </c>
      <c r="AB7" s="9">
        <f ca="1">'Station-to-Station Summaries'!AA6+OFFSET('Station-to-Station Summaries'!T4,AB$3,$B7)</f>
        <v>0</v>
      </c>
      <c r="AC7" s="9">
        <f ca="1">'Station-to-Station Summaries'!AB6+OFFSET('Station-to-Station Summaries'!T4,AC$3,$B7)</f>
        <v>0</v>
      </c>
      <c r="AD7" s="9">
        <f ca="1">'Station-to-Station Summaries'!AC6+OFFSET('Station-to-Station Summaries'!T4,AD$3,$B7)</f>
        <v>0</v>
      </c>
      <c r="AE7" s="9">
        <f ca="1">'Station-to-Station Summaries'!AD6+OFFSET('Station-to-Station Summaries'!T4,AE$3,$B7)</f>
        <v>0</v>
      </c>
      <c r="AF7" s="9">
        <f ca="1">'Station-to-Station Summaries'!AE6+OFFSET('Station-to-Station Summaries'!T4,AF$3,$B7)</f>
        <v>0</v>
      </c>
      <c r="AG7" s="9">
        <f ca="1">'Station-to-Station Summaries'!AF6+OFFSET('Station-to-Station Summaries'!T4,AG$3,$B7)</f>
        <v>0</v>
      </c>
      <c r="AH7" s="9">
        <f ca="1">'Station-to-Station Summaries'!AG6+OFFSET('Station-to-Station Summaries'!T4,AH$3,$B7)</f>
        <v>0</v>
      </c>
      <c r="AI7" s="9">
        <f ca="1">'Station-to-Station Summaries'!AH6+OFFSET('Station-to-Station Summaries'!T4,AI$3,$B7)</f>
        <v>0</v>
      </c>
      <c r="AJ7" s="9">
        <f ca="1">'Station-to-Station Summaries'!AI6+OFFSET('Station-to-Station Summaries'!T4,AJ$3,$B7)</f>
        <v>0</v>
      </c>
      <c r="AK7" s="189">
        <f>SUM(W7:AJ7)</f>
        <v>214.16</v>
      </c>
      <c r="AM7" s="16" t="s">
        <v>1</v>
      </c>
      <c r="AN7" s="187">
        <f ca="1">('Station-to-Station Summaries'!AM6+OFFSET('Station-to-Station Summaries'!AL4,$B7,AN$3))/'Station-to-Station Summaries'!BB20</f>
        <v>0</v>
      </c>
      <c r="AO7" s="196">
        <f ca="1">'Station-to-Station Summaries'!AN6+OFFSET('Station-to-Station Summaries'!AL4,AO$3,$B7)</f>
        <v>0</v>
      </c>
      <c r="AP7" s="8">
        <f ca="1">'Station-to-Station Summaries'!AO6+OFFSET('Station-to-Station Summaries'!AL4,AP$3,$B7)</f>
        <v>0</v>
      </c>
      <c r="AQ7" s="8">
        <f ca="1">'Station-to-Station Summaries'!AP6+OFFSET('Station-to-Station Summaries'!AL4,AQ$3,$B7)</f>
        <v>834.22</v>
      </c>
      <c r="AR7" s="8">
        <f ca="1">'Station-to-Station Summaries'!AQ6+OFFSET('Station-to-Station Summaries'!AL4,AR$3,$B7)</f>
        <v>129.60000000000002</v>
      </c>
      <c r="AS7" s="8">
        <f ca="1">'Station-to-Station Summaries'!AR6+OFFSET('Station-to-Station Summaries'!AL4,AS$3,$B7)</f>
        <v>4.42</v>
      </c>
      <c r="AT7" s="9">
        <f ca="1">'Station-to-Station Summaries'!AS6+OFFSET('Station-to-Station Summaries'!AL4,AT$3,$B7)</f>
        <v>0</v>
      </c>
      <c r="AU7" s="9">
        <f ca="1">'Station-to-Station Summaries'!AT6+OFFSET('Station-to-Station Summaries'!AL4,AU$3,$B7)</f>
        <v>0</v>
      </c>
      <c r="AV7" s="9">
        <f ca="1">'Station-to-Station Summaries'!AU6+OFFSET('Station-to-Station Summaries'!AL4,AV$3,$B7)</f>
        <v>0</v>
      </c>
      <c r="AW7" s="9">
        <f ca="1">'Station-to-Station Summaries'!AV6+OFFSET('Station-to-Station Summaries'!AL4,AW$3,$B7)</f>
        <v>118.14</v>
      </c>
      <c r="AX7" s="9">
        <f ca="1">'Station-to-Station Summaries'!AW6+OFFSET('Station-to-Station Summaries'!AL4,AX$3,$B7)</f>
        <v>130.54</v>
      </c>
      <c r="AY7" s="9">
        <f ca="1">'Station-to-Station Summaries'!AX6+OFFSET('Station-to-Station Summaries'!AL4,AY$3,$B7)</f>
        <v>51.46</v>
      </c>
      <c r="AZ7" s="9">
        <f ca="1">'Station-to-Station Summaries'!AY6+OFFSET('Station-to-Station Summaries'!AL4,AZ$3,$B7)</f>
        <v>0</v>
      </c>
      <c r="BA7" s="9">
        <f ca="1">'Station-to-Station Summaries'!AZ6+OFFSET('Station-to-Station Summaries'!AL4,BA$3,$B7)</f>
        <v>0</v>
      </c>
      <c r="BB7" s="9">
        <f ca="1">'Station-to-Station Summaries'!BA6+OFFSET('Station-to-Station Summaries'!AL4,BB$3,$B7)</f>
        <v>0</v>
      </c>
      <c r="BC7" s="189">
        <f>SUM(AO7:BB7)</f>
        <v>1268.38</v>
      </c>
    </row>
    <row r="8" spans="2:55" ht="15">
      <c r="B8">
        <v>3</v>
      </c>
      <c r="C8" s="16" t="s">
        <v>2</v>
      </c>
      <c r="D8" s="187">
        <f ca="1">('Station-to-Station Summaries'!C7+OFFSET('Station-to-Station Summaries'!B4,$B8,D$3))/'Station-to-Station Summaries'!R20</f>
        <v>0.048455127545147005</v>
      </c>
      <c r="E8" s="187">
        <f ca="1">('Station-to-Station Summaries'!D7+OFFSET('Station-to-Station Summaries'!B4,$B8,E$3))/'Station-to-Station Summaries'!R20</f>
        <v>0</v>
      </c>
      <c r="F8" s="196">
        <f ca="1">'Station-to-Station Summaries'!E7+OFFSET('Station-to-Station Summaries'!B4,F$3,$B8)</f>
        <v>0</v>
      </c>
      <c r="G8" s="8">
        <f ca="1">'Station-to-Station Summaries'!F7+OFFSET('Station-to-Station Summaries'!B4,G$3,$B8)</f>
        <v>111.44</v>
      </c>
      <c r="H8" s="8">
        <f ca="1">'Station-to-Station Summaries'!G7+OFFSET('Station-to-Station Summaries'!B4,H$3,$B8)</f>
        <v>66.38</v>
      </c>
      <c r="I8" s="8">
        <f ca="1">'Station-to-Station Summaries'!H7+OFFSET('Station-to-Station Summaries'!B4,I$3,$B8)</f>
        <v>120.66</v>
      </c>
      <c r="J8" s="9">
        <f ca="1">'Station-to-Station Summaries'!I7+OFFSET('Station-to-Station Summaries'!B4,J$3,$B8)</f>
        <v>8.28</v>
      </c>
      <c r="K8" s="9">
        <f ca="1">'Station-to-Station Summaries'!J7+OFFSET('Station-to-Station Summaries'!B4,K$3,$B8)</f>
        <v>38.56</v>
      </c>
      <c r="L8" s="9">
        <f ca="1">'Station-to-Station Summaries'!K7+OFFSET('Station-to-Station Summaries'!B4,L$3,$B8)</f>
        <v>43.96</v>
      </c>
      <c r="M8" s="9">
        <f ca="1">'Station-to-Station Summaries'!L7+OFFSET('Station-to-Station Summaries'!B4,M$3,$B8)</f>
        <v>60.06</v>
      </c>
      <c r="N8" s="9">
        <f ca="1">'Station-to-Station Summaries'!M7+OFFSET('Station-to-Station Summaries'!B4,N$3,$B8)</f>
        <v>62.1</v>
      </c>
      <c r="O8" s="9">
        <f ca="1">'Station-to-Station Summaries'!N7+OFFSET('Station-to-Station Summaries'!B4,O$3,$B8)</f>
        <v>30.64</v>
      </c>
      <c r="P8" s="9">
        <f ca="1">'Station-to-Station Summaries'!O7+OFFSET('Station-to-Station Summaries'!B4,P$3,$B8)</f>
        <v>30.56</v>
      </c>
      <c r="Q8" s="9">
        <f ca="1">'Station-to-Station Summaries'!P7+OFFSET('Station-to-Station Summaries'!B4,Q$3,$B8)</f>
        <v>40.3</v>
      </c>
      <c r="R8" s="9">
        <f ca="1">'Station-to-Station Summaries'!Q7+OFFSET('Station-to-Station Summaries'!B4,R$3,$B8)</f>
        <v>287.1</v>
      </c>
      <c r="S8" s="189">
        <f>SUM(F8:R8)</f>
        <v>900.04</v>
      </c>
      <c r="U8" s="16" t="s">
        <v>2</v>
      </c>
      <c r="V8" s="187">
        <f ca="1">('Station-to-Station Summaries'!U7+OFFSET('Station-to-Station Summaries'!T4,$B8,V$3))/'Station-to-Station Summaries'!AJ20</f>
        <v>0.016435159540545797</v>
      </c>
      <c r="W8" s="187">
        <f ca="1">('Station-to-Station Summaries'!V7+OFFSET('Station-to-Station Summaries'!T4,$B8,W$3))/'Station-to-Station Summaries'!AJ20</f>
        <v>0</v>
      </c>
      <c r="X8" s="196">
        <f ca="1">'Station-to-Station Summaries'!W7+OFFSET('Station-to-Station Summaries'!T4,X$3,$B8)</f>
        <v>0</v>
      </c>
      <c r="Y8" s="8">
        <f ca="1">'Station-to-Station Summaries'!X7+OFFSET('Station-to-Station Summaries'!T4,Y$3,$B8)</f>
        <v>44.66</v>
      </c>
      <c r="Z8" s="8">
        <f ca="1">'Station-to-Station Summaries'!Y7+OFFSET('Station-to-Station Summaries'!T4,Z$3,$B8)</f>
        <v>6.38</v>
      </c>
      <c r="AA8" s="8">
        <f ca="1">'Station-to-Station Summaries'!Z7+OFFSET('Station-to-Station Summaries'!T4,AA$3,$B8)</f>
        <v>35.28</v>
      </c>
      <c r="AB8" s="9">
        <f ca="1">'Station-to-Station Summaries'!AA7+OFFSET('Station-to-Station Summaries'!T4,AB$3,$B8)</f>
        <v>66.06</v>
      </c>
      <c r="AC8" s="9">
        <f ca="1">'Station-to-Station Summaries'!AB7+OFFSET('Station-to-Station Summaries'!T4,AC$3,$B8)</f>
        <v>38.22</v>
      </c>
      <c r="AD8" s="9">
        <f ca="1">'Station-to-Station Summaries'!AC7+OFFSET('Station-to-Station Summaries'!T4,AD$3,$B8)</f>
        <v>20.2</v>
      </c>
      <c r="AE8" s="9">
        <f ca="1">'Station-to-Station Summaries'!AD7+OFFSET('Station-to-Station Summaries'!T4,AE$3,$B8)</f>
        <v>70.44</v>
      </c>
      <c r="AF8" s="9">
        <f ca="1">'Station-to-Station Summaries'!AE7+OFFSET('Station-to-Station Summaries'!T4,AF$3,$B8)</f>
        <v>41.14</v>
      </c>
      <c r="AG8" s="9">
        <f ca="1">'Station-to-Station Summaries'!AF7+OFFSET('Station-to-Station Summaries'!T4,AG$3,$B8)</f>
        <v>13.12</v>
      </c>
      <c r="AH8" s="9">
        <f ca="1">'Station-to-Station Summaries'!AG7+OFFSET('Station-to-Station Summaries'!T4,AH$3,$B8)</f>
        <v>177.86</v>
      </c>
      <c r="AI8" s="9">
        <f ca="1">'Station-to-Station Summaries'!AH7+OFFSET('Station-to-Station Summaries'!T4,AI$3,$B8)</f>
        <v>53.84</v>
      </c>
      <c r="AJ8" s="9">
        <f ca="1">'Station-to-Station Summaries'!AI7+OFFSET('Station-to-Station Summaries'!T4,AJ$3,$B8)</f>
        <v>312.08</v>
      </c>
      <c r="AK8" s="189">
        <f>SUM(X8:AJ8)</f>
        <v>879.28</v>
      </c>
      <c r="AM8" s="16" t="s">
        <v>2</v>
      </c>
      <c r="AN8" s="187">
        <f ca="1">('Station-to-Station Summaries'!AM7+OFFSET('Station-to-Station Summaries'!AL4,$B8,AN$3))/'Station-to-Station Summaries'!BB20</f>
        <v>0.034194194105402594</v>
      </c>
      <c r="AO8" s="187">
        <f ca="1">('Station-to-Station Summaries'!AN7+OFFSET('Station-to-Station Summaries'!AL4,$B8,AO$3))/'Station-to-Station Summaries'!BB20</f>
        <v>0</v>
      </c>
      <c r="AP8" s="196">
        <f ca="1">'Station-to-Station Summaries'!AO7+OFFSET('Station-to-Station Summaries'!AL4,AP$3,$B8)</f>
        <v>0</v>
      </c>
      <c r="AQ8" s="8">
        <f ca="1">'Station-to-Station Summaries'!AP7+OFFSET('Station-to-Station Summaries'!AL4,AQ$3,$B8)</f>
        <v>156.1</v>
      </c>
      <c r="AR8" s="8">
        <f ca="1">'Station-to-Station Summaries'!AQ7+OFFSET('Station-to-Station Summaries'!AL4,AR$3,$B8)</f>
        <v>72.75999999999999</v>
      </c>
      <c r="AS8" s="8">
        <f ca="1">'Station-to-Station Summaries'!AR7+OFFSET('Station-to-Station Summaries'!AL4,AS$3,$B8)</f>
        <v>155.94</v>
      </c>
      <c r="AT8" s="9">
        <f ca="1">'Station-to-Station Summaries'!AS7+OFFSET('Station-to-Station Summaries'!AL4,AT$3,$B8)</f>
        <v>74.34</v>
      </c>
      <c r="AU8" s="9">
        <f ca="1">'Station-to-Station Summaries'!AT7+OFFSET('Station-to-Station Summaries'!AL4,AU$3,$B8)</f>
        <v>76.78</v>
      </c>
      <c r="AV8" s="9">
        <f ca="1">'Station-to-Station Summaries'!AU7+OFFSET('Station-to-Station Summaries'!AL4,AV$3,$B8)</f>
        <v>64.16</v>
      </c>
      <c r="AW8" s="9">
        <f ca="1">'Station-to-Station Summaries'!AV7+OFFSET('Station-to-Station Summaries'!AL4,AW$3,$B8)</f>
        <v>130.5</v>
      </c>
      <c r="AX8" s="9">
        <f ca="1">'Station-to-Station Summaries'!AW7+OFFSET('Station-to-Station Summaries'!AL4,AX$3,$B8)</f>
        <v>103.24000000000001</v>
      </c>
      <c r="AY8" s="9">
        <f ca="1">'Station-to-Station Summaries'!AX7+OFFSET('Station-to-Station Summaries'!AL4,AY$3,$B8)</f>
        <v>43.76</v>
      </c>
      <c r="AZ8" s="9">
        <f ca="1">'Station-to-Station Summaries'!AY7+OFFSET('Station-to-Station Summaries'!AL4,AZ$3,$B8)</f>
        <v>208.42000000000002</v>
      </c>
      <c r="BA8" s="9">
        <f ca="1">'Station-to-Station Summaries'!AZ7+OFFSET('Station-to-Station Summaries'!AL4,BA$3,$B8)</f>
        <v>94.14</v>
      </c>
      <c r="BB8" s="9">
        <f ca="1">'Station-to-Station Summaries'!BA7+OFFSET('Station-to-Station Summaries'!AL4,BB$3,$B8)</f>
        <v>599.1800000000001</v>
      </c>
      <c r="BC8" s="189">
        <f>SUM(AP8:BB8)</f>
        <v>1779.3200000000002</v>
      </c>
    </row>
    <row r="9" spans="2:55" ht="15">
      <c r="B9">
        <v>4</v>
      </c>
      <c r="C9" s="16" t="s">
        <v>3</v>
      </c>
      <c r="D9" s="187">
        <f ca="1">('Station-to-Station Summaries'!C8+OFFSET('Station-to-Station Summaries'!B4,$B9,D$3))/'Station-to-Station Summaries'!R20</f>
        <v>0.016772339267858635</v>
      </c>
      <c r="E9" s="187">
        <f ca="1">('Station-to-Station Summaries'!D8+OFFSET('Station-to-Station Summaries'!B4,$B9,E$3))/'Station-to-Station Summaries'!R20</f>
        <v>0.011047393237020161</v>
      </c>
      <c r="F9" s="187">
        <f ca="1">('Station-to-Station Summaries'!E8+OFFSET('Station-to-Station Summaries'!B4,$B9,F$3))/'Station-to-Station Summaries'!R20</f>
        <v>0.001856559148168547</v>
      </c>
      <c r="G9" s="196">
        <f ca="1">'Station-to-Station Summaries'!F8+OFFSET('Station-to-Station Summaries'!B4,G$3,$B9)</f>
        <v>0</v>
      </c>
      <c r="H9" s="8">
        <f ca="1">'Station-to-Station Summaries'!G8+OFFSET('Station-to-Station Summaries'!B4,H$3,$B9)</f>
        <v>124.72</v>
      </c>
      <c r="I9" s="8">
        <f ca="1">'Station-to-Station Summaries'!H8+OFFSET('Station-to-Station Summaries'!B4,I$3,$B9)</f>
        <v>163.76</v>
      </c>
      <c r="J9" s="9">
        <f ca="1">'Station-to-Station Summaries'!I8+OFFSET('Station-to-Station Summaries'!B4,J$3,$B9)</f>
        <v>17.84</v>
      </c>
      <c r="K9" s="9">
        <f ca="1">'Station-to-Station Summaries'!J8+OFFSET('Station-to-Station Summaries'!B4,K$3,$B9)</f>
        <v>8.28</v>
      </c>
      <c r="L9" s="9">
        <f ca="1">'Station-to-Station Summaries'!K8+OFFSET('Station-to-Station Summaries'!B4,L$3,$B9)</f>
        <v>7.02</v>
      </c>
      <c r="M9" s="9">
        <f ca="1">'Station-to-Station Summaries'!L8+OFFSET('Station-to-Station Summaries'!B4,M$3,$B9)</f>
        <v>163</v>
      </c>
      <c r="N9" s="9">
        <f ca="1">'Station-to-Station Summaries'!M8+OFFSET('Station-to-Station Summaries'!B4,N$3,$B9)</f>
        <v>132.98</v>
      </c>
      <c r="O9" s="9">
        <f ca="1">'Station-to-Station Summaries'!N8+OFFSET('Station-to-Station Summaries'!B4,O$3,$B9)</f>
        <v>52.88</v>
      </c>
      <c r="P9" s="9">
        <f ca="1">'Station-to-Station Summaries'!O8+OFFSET('Station-to-Station Summaries'!B4,P$3,$B9)</f>
        <v>57.08</v>
      </c>
      <c r="Q9" s="9">
        <f ca="1">'Station-to-Station Summaries'!P8+OFFSET('Station-to-Station Summaries'!B4,Q$3,$B9)</f>
        <v>0.12</v>
      </c>
      <c r="R9" s="9">
        <f ca="1">'Station-to-Station Summaries'!Q8+OFFSET('Station-to-Station Summaries'!B4,R$3,$B9)</f>
        <v>22.76</v>
      </c>
      <c r="S9" s="189">
        <f>SUM(G9:R9)</f>
        <v>750.4399999999999</v>
      </c>
      <c r="U9" s="16" t="s">
        <v>3</v>
      </c>
      <c r="V9" s="187">
        <f ca="1">('Station-to-Station Summaries'!U8+OFFSET('Station-to-Station Summaries'!T4,$B9,V$3))/'Station-to-Station Summaries'!AJ20</f>
        <v>0.014743512344211406</v>
      </c>
      <c r="W9" s="187">
        <f ca="1">('Station-to-Station Summaries'!V8+OFFSET('Station-to-Station Summaries'!T4,$B9,W$3))/'Station-to-Station Summaries'!AJ20</f>
        <v>0.0035496791181360587</v>
      </c>
      <c r="X9" s="187">
        <f ca="1">('Station-to-Station Summaries'!W8+OFFSET('Station-to-Station Summaries'!T4,$B9,X$3))/'Station-to-Station Summaries'!AJ20</f>
        <v>0.0009265264138863611</v>
      </c>
      <c r="Y9" s="196">
        <f ca="1">'Station-to-Station Summaries'!X8+OFFSET('Station-to-Station Summaries'!T4,Y$3,$B9)</f>
        <v>0</v>
      </c>
      <c r="Z9" s="8">
        <f ca="1">'Station-to-Station Summaries'!Y8+OFFSET('Station-to-Station Summaries'!T4,Z$3,$B9)</f>
        <v>22.8</v>
      </c>
      <c r="AA9" s="8">
        <f ca="1">'Station-to-Station Summaries'!Z8+OFFSET('Station-to-Station Summaries'!T4,AA$3,$B9)</f>
        <v>47.62</v>
      </c>
      <c r="AB9" s="9">
        <f ca="1">'Station-to-Station Summaries'!AA8+OFFSET('Station-to-Station Summaries'!T4,AB$3,$B9)</f>
        <v>144.62</v>
      </c>
      <c r="AC9" s="9">
        <f ca="1">'Station-to-Station Summaries'!AB8+OFFSET('Station-to-Station Summaries'!T4,AC$3,$B9)</f>
        <v>93.58</v>
      </c>
      <c r="AD9" s="9">
        <f ca="1">'Station-to-Station Summaries'!AC8+OFFSET('Station-to-Station Summaries'!T4,AD$3,$B9)</f>
        <v>46.98</v>
      </c>
      <c r="AE9" s="9">
        <f ca="1">'Station-to-Station Summaries'!AD8+OFFSET('Station-to-Station Summaries'!T4,AE$3,$B9)</f>
        <v>163</v>
      </c>
      <c r="AF9" s="9">
        <f ca="1">'Station-to-Station Summaries'!AE8+OFFSET('Station-to-Station Summaries'!T4,AF$3,$B9)</f>
        <v>82.92</v>
      </c>
      <c r="AG9" s="9">
        <f ca="1">'Station-to-Station Summaries'!AF8+OFFSET('Station-to-Station Summaries'!T4,AG$3,$B9)</f>
        <v>25.78</v>
      </c>
      <c r="AH9" s="9">
        <f ca="1">'Station-to-Station Summaries'!AG8+OFFSET('Station-to-Station Summaries'!T4,AH$3,$B9)</f>
        <v>382.34</v>
      </c>
      <c r="AI9" s="9">
        <f ca="1">'Station-to-Station Summaries'!AH8+OFFSET('Station-to-Station Summaries'!T4,AI$3,$B9)</f>
        <v>169.46</v>
      </c>
      <c r="AJ9" s="9">
        <f ca="1">'Station-to-Station Summaries'!AI8+OFFSET('Station-to-Station Summaries'!T4,AJ$3,$B9)</f>
        <v>1034.88</v>
      </c>
      <c r="AK9" s="189">
        <f>SUM(Y9:AJ9)</f>
        <v>2213.98</v>
      </c>
      <c r="AM9" s="16" t="s">
        <v>3</v>
      </c>
      <c r="AN9" s="187">
        <f ca="1">('Station-to-Station Summaries'!AM8+OFFSET('Station-to-Station Summaries'!AL4,$B9,AN$3))/'Station-to-Station Summaries'!BB20</f>
        <v>0.015868747930267765</v>
      </c>
      <c r="AO9" s="187">
        <f ca="1">('Station-to-Station Summaries'!AN8+OFFSET('Station-to-Station Summaries'!AL4,$B9,AO$3))/'Station-to-Station Summaries'!BB20</f>
        <v>0.007708089400605545</v>
      </c>
      <c r="AP9" s="187">
        <f ca="1">('Station-to-Station Summaries'!AO8+OFFSET('Station-to-Station Summaries'!AL4,$B9,AP$3))/'Station-to-Station Summaries'!BB20</f>
        <v>0.0014423446518119028</v>
      </c>
      <c r="AQ9" s="196">
        <f ca="1">'Station-to-Station Summaries'!AP8+OFFSET('Station-to-Station Summaries'!AL4,AQ$3,$B9)</f>
        <v>0</v>
      </c>
      <c r="AR9" s="8">
        <f ca="1">'Station-to-Station Summaries'!AQ8+OFFSET('Station-to-Station Summaries'!AL4,AR$3,$B9)</f>
        <v>147.52</v>
      </c>
      <c r="AS9" s="8">
        <f ca="1">'Station-to-Station Summaries'!AR8+OFFSET('Station-to-Station Summaries'!AL4,AS$3,$B9)</f>
        <v>211.38</v>
      </c>
      <c r="AT9" s="9">
        <f ca="1">'Station-to-Station Summaries'!AS8+OFFSET('Station-to-Station Summaries'!AL4,AT$3,$B9)</f>
        <v>162.46</v>
      </c>
      <c r="AU9" s="9">
        <f ca="1">'Station-to-Station Summaries'!AT8+OFFSET('Station-to-Station Summaries'!AL4,AU$3,$B9)</f>
        <v>101.86</v>
      </c>
      <c r="AV9" s="9">
        <f ca="1">'Station-to-Station Summaries'!AU8+OFFSET('Station-to-Station Summaries'!AL4,AV$3,$B9)</f>
        <v>54</v>
      </c>
      <c r="AW9" s="9">
        <f ca="1">'Station-to-Station Summaries'!AV8+OFFSET('Station-to-Station Summaries'!AL4,AW$3,$B9)</f>
        <v>326</v>
      </c>
      <c r="AX9" s="9">
        <f ca="1">'Station-to-Station Summaries'!AW8+OFFSET('Station-to-Station Summaries'!AL4,AX$3,$B9)</f>
        <v>215.89999999999998</v>
      </c>
      <c r="AY9" s="9">
        <f ca="1">'Station-to-Station Summaries'!AX8+OFFSET('Station-to-Station Summaries'!AL4,AY$3,$B9)</f>
        <v>78.66</v>
      </c>
      <c r="AZ9" s="9">
        <f ca="1">'Station-to-Station Summaries'!AY8+OFFSET('Station-to-Station Summaries'!AL4,AZ$3,$B9)</f>
        <v>439.41999999999996</v>
      </c>
      <c r="BA9" s="9">
        <f ca="1">'Station-to-Station Summaries'!AZ8+OFFSET('Station-to-Station Summaries'!AL4,BA$3,$B9)</f>
        <v>169.58</v>
      </c>
      <c r="BB9" s="9">
        <f ca="1">'Station-to-Station Summaries'!BA8+OFFSET('Station-to-Station Summaries'!AL4,BB$3,$B9)</f>
        <v>1057.64</v>
      </c>
      <c r="BC9" s="189">
        <f>SUM(AQ9:BB9)</f>
        <v>2964.42</v>
      </c>
    </row>
    <row r="10" spans="2:55" ht="15">
      <c r="B10">
        <v>5</v>
      </c>
      <c r="C10" s="16" t="s">
        <v>4</v>
      </c>
      <c r="D10" s="187">
        <f ca="1">('Station-to-Station Summaries'!C9+OFFSET('Station-to-Station Summaries'!B4,$B10,D$3))/'Station-to-Station Summaries'!R20</f>
        <v>0.027459882562304853</v>
      </c>
      <c r="E10" s="187">
        <f ca="1">('Station-to-Station Summaries'!D9+OFFSET('Station-to-Station Summaries'!B4,$B10,E$3))/'Station-to-Station Summaries'!R20</f>
        <v>0.0014417321310346918</v>
      </c>
      <c r="F10" s="187">
        <f ca="1">('Station-to-Station Summaries'!E9+OFFSET('Station-to-Station Summaries'!B4,$B10,F$3))/'Station-to-Station Summaries'!R20</f>
        <v>0.0011058721846323415</v>
      </c>
      <c r="G10" s="187">
        <f ca="1">('Station-to-Station Summaries'!F9+OFFSET('Station-to-Station Summaries'!B4,$B10,G$3))/'Station-to-Station Summaries'!R20</f>
        <v>0.0020778002239732695</v>
      </c>
      <c r="H10" s="196">
        <f ca="1">'Station-to-Station Summaries'!G9+OFFSET('Station-to-Station Summaries'!B4,H$3,$B10)</f>
        <v>0</v>
      </c>
      <c r="I10" s="8">
        <f ca="1">'Station-to-Station Summaries'!H9+OFFSET('Station-to-Station Summaries'!B4,I$3,$B10)</f>
        <v>549.98</v>
      </c>
      <c r="J10" s="9">
        <f ca="1">'Station-to-Station Summaries'!I9+OFFSET('Station-to-Station Summaries'!B4,J$3,$B10)</f>
        <v>31.12</v>
      </c>
      <c r="K10" s="9">
        <f ca="1">'Station-to-Station Summaries'!J9+OFFSET('Station-to-Station Summaries'!B4,K$3,$B10)</f>
        <v>200.72</v>
      </c>
      <c r="L10" s="9">
        <f ca="1">'Station-to-Station Summaries'!K9+OFFSET('Station-to-Station Summaries'!B4,L$3,$B10)</f>
        <v>41.18</v>
      </c>
      <c r="M10" s="9">
        <f ca="1">'Station-to-Station Summaries'!L9+OFFSET('Station-to-Station Summaries'!B4,M$3,$B10)</f>
        <v>508.16</v>
      </c>
      <c r="N10" s="9">
        <f ca="1">'Station-to-Station Summaries'!M9+OFFSET('Station-to-Station Summaries'!B4,N$3,$B10)</f>
        <v>372.34</v>
      </c>
      <c r="O10" s="9">
        <f ca="1">'Station-to-Station Summaries'!N9+OFFSET('Station-to-Station Summaries'!B4,O$3,$B10)</f>
        <v>109.94</v>
      </c>
      <c r="P10" s="9">
        <f ca="1">'Station-to-Station Summaries'!O9+OFFSET('Station-to-Station Summaries'!B4,P$3,$B10)</f>
        <v>158.2</v>
      </c>
      <c r="Q10" s="9">
        <f ca="1">'Station-to-Station Summaries'!P9+OFFSET('Station-to-Station Summaries'!B4,Q$3,$B10)</f>
        <v>271.72</v>
      </c>
      <c r="R10" s="9">
        <f ca="1">'Station-to-Station Summaries'!Q9+OFFSET('Station-to-Station Summaries'!B4,R$3,$B10)</f>
        <v>2083.34</v>
      </c>
      <c r="S10" s="189">
        <f>SUM(H10:R10)</f>
        <v>4326.700000000001</v>
      </c>
      <c r="U10" s="16" t="s">
        <v>4</v>
      </c>
      <c r="V10" s="187">
        <f ca="1">('Station-to-Station Summaries'!U9+OFFSET('Station-to-Station Summaries'!T4,$B10,V$3))/'Station-to-Station Summaries'!AJ20</f>
        <v>0.033598926507327355</v>
      </c>
      <c r="W10" s="187">
        <f ca="1">('Station-to-Station Summaries'!V9+OFFSET('Station-to-Station Summaries'!T4,$B10,W$3))/'Station-to-Station Summaries'!AJ20</f>
        <v>0.0008933324536933881</v>
      </c>
      <c r="X10" s="187">
        <f ca="1">('Station-to-Station Summaries'!W9+OFFSET('Station-to-Station Summaries'!T4,$B10,X$3))/'Station-to-Station Summaries'!AJ20</f>
        <v>0.00013236091626948017</v>
      </c>
      <c r="Y10" s="187">
        <f ca="1">('Station-to-Station Summaries'!X9+OFFSET('Station-to-Station Summaries'!T4,$B10,Y$3))/'Station-to-Station Summaries'!AJ20</f>
        <v>0.00047301393274986643</v>
      </c>
      <c r="Z10" s="196">
        <f ca="1">'Station-to-Station Summaries'!Y9+OFFSET('Station-to-Station Summaries'!T4,Z$3,$B10)</f>
        <v>0</v>
      </c>
      <c r="AA10" s="8">
        <f ca="1">'Station-to-Station Summaries'!Z9+OFFSET('Station-to-Station Summaries'!T4,AA$3,$B10)</f>
        <v>202.28</v>
      </c>
      <c r="AB10" s="9">
        <f ca="1">'Station-to-Station Summaries'!AA9+OFFSET('Station-to-Station Summaries'!T4,AB$3,$B10)</f>
        <v>271.36</v>
      </c>
      <c r="AC10" s="9">
        <f ca="1">'Station-to-Station Summaries'!AB9+OFFSET('Station-to-Station Summaries'!T4,AC$3,$B10)</f>
        <v>760.32</v>
      </c>
      <c r="AD10" s="9">
        <f ca="1">'Station-to-Station Summaries'!AC9+OFFSET('Station-to-Station Summaries'!T4,AD$3,$B10)</f>
        <v>351.48</v>
      </c>
      <c r="AE10" s="9">
        <f ca="1">'Station-to-Station Summaries'!AD9+OFFSET('Station-to-Station Summaries'!T4,AE$3,$B10)</f>
        <v>1142.1</v>
      </c>
      <c r="AF10" s="9">
        <f ca="1">'Station-to-Station Summaries'!AE9+OFFSET('Station-to-Station Summaries'!T4,AF$3,$B10)</f>
        <v>531.1</v>
      </c>
      <c r="AG10" s="9">
        <f ca="1">'Station-to-Station Summaries'!AF9+OFFSET('Station-to-Station Summaries'!T4,AG$3,$B10)</f>
        <v>453.44</v>
      </c>
      <c r="AH10" s="9">
        <f ca="1">'Station-to-Station Summaries'!AG9+OFFSET('Station-to-Station Summaries'!T4,AH$3,$B10)</f>
        <v>729.12</v>
      </c>
      <c r="AI10" s="9">
        <f ca="1">'Station-to-Station Summaries'!AH9+OFFSET('Station-to-Station Summaries'!T4,AI$3,$B10)</f>
        <v>360.3</v>
      </c>
      <c r="AJ10" s="9">
        <f ca="1">'Station-to-Station Summaries'!AI9+OFFSET('Station-to-Station Summaries'!T4,AJ$3,$B10)</f>
        <v>2151.14</v>
      </c>
      <c r="AK10" s="189">
        <f>SUM(Z10:AJ10)</f>
        <v>6952.639999999999</v>
      </c>
      <c r="AM10" s="16" t="s">
        <v>4</v>
      </c>
      <c r="AN10" s="187">
        <f ca="1">('Station-to-Station Summaries'!AM9+OFFSET('Station-to-Station Summaries'!AL4,$B10,AN$3))/'Station-to-Station Summaries'!BB20</f>
        <v>0.03019406696470811</v>
      </c>
      <c r="AO10" s="187">
        <f ca="1">('Station-to-Station Summaries'!AN9+OFFSET('Station-to-Station Summaries'!AL4,$B10,AO$3))/'Station-to-Station Summaries'!BB20</f>
        <v>0.001197487936417826</v>
      </c>
      <c r="AP10" s="187">
        <f ca="1">('Station-to-Station Summaries'!AO9+OFFSET('Station-to-Station Summaries'!AL4,$B10,AP$3))/'Station-to-Station Summaries'!BB20</f>
        <v>0.000672293381587662</v>
      </c>
      <c r="AQ10" s="187">
        <f ca="1">('Station-to-Station Summaries'!AP9+OFFSET('Station-to-Station Summaries'!AL4,$B10,AQ$3))/'Station-to-Station Summaries'!BB20</f>
        <v>0.0013630665152805374</v>
      </c>
      <c r="AR10" s="196">
        <f ca="1">'Station-to-Station Summaries'!AQ9+OFFSET('Station-to-Station Summaries'!AL4,AR$3,$B10)</f>
        <v>0</v>
      </c>
      <c r="AS10" s="8">
        <f ca="1">'Station-to-Station Summaries'!AR9+OFFSET('Station-to-Station Summaries'!AL4,AS$3,$B10)</f>
        <v>752.26</v>
      </c>
      <c r="AT10" s="9">
        <f ca="1">'Station-to-Station Summaries'!AS9+OFFSET('Station-to-Station Summaries'!AL4,AT$3,$B10)</f>
        <v>302.48</v>
      </c>
      <c r="AU10" s="9">
        <f ca="1">'Station-to-Station Summaries'!AT9+OFFSET('Station-to-Station Summaries'!AL4,AU$3,$B10)</f>
        <v>961.0400000000001</v>
      </c>
      <c r="AV10" s="9">
        <f ca="1">'Station-to-Station Summaries'!AU9+OFFSET('Station-to-Station Summaries'!AL4,AV$3,$B10)</f>
        <v>392.66</v>
      </c>
      <c r="AW10" s="9">
        <f ca="1">'Station-to-Station Summaries'!AV9+OFFSET('Station-to-Station Summaries'!AL4,AW$3,$B10)</f>
        <v>1650.26</v>
      </c>
      <c r="AX10" s="9">
        <f ca="1">'Station-to-Station Summaries'!AW9+OFFSET('Station-to-Station Summaries'!AL4,AX$3,$B10)</f>
        <v>903.44</v>
      </c>
      <c r="AY10" s="9">
        <f ca="1">'Station-to-Station Summaries'!AX9+OFFSET('Station-to-Station Summaries'!AL4,AY$3,$B10)</f>
        <v>563.38</v>
      </c>
      <c r="AZ10" s="9">
        <f ca="1">'Station-to-Station Summaries'!AY9+OFFSET('Station-to-Station Summaries'!AL4,AZ$3,$B10)</f>
        <v>887.3199999999999</v>
      </c>
      <c r="BA10" s="9">
        <f ca="1">'Station-to-Station Summaries'!AZ9+OFFSET('Station-to-Station Summaries'!AL4,BA$3,$B10)</f>
        <v>632.02</v>
      </c>
      <c r="BB10" s="9">
        <f ca="1">'Station-to-Station Summaries'!BA9+OFFSET('Station-to-Station Summaries'!AL4,BB$3,$B10)</f>
        <v>4234.48</v>
      </c>
      <c r="BC10" s="189">
        <f>SUM(AR10:BB10)</f>
        <v>11279.339999999998</v>
      </c>
    </row>
    <row r="11" spans="2:55" ht="15">
      <c r="B11">
        <v>6</v>
      </c>
      <c r="C11" s="16" t="s">
        <v>5</v>
      </c>
      <c r="D11" s="187">
        <f ca="1">('Station-to-Station Summaries'!C10+OFFSET('Station-to-Station Summaries'!B4,$B11,D$3))/'Station-to-Station Summaries'!R20</f>
        <v>0.03075584148076918</v>
      </c>
      <c r="E11" s="187">
        <f ca="1">('Station-to-Station Summaries'!D10+OFFSET('Station-to-Station Summaries'!B4,$B11,E$3))/'Station-to-Station Summaries'!R20</f>
        <v>7.363596047115019E-05</v>
      </c>
      <c r="F11" s="187">
        <f ca="1">('Station-to-Station Summaries'!E10+OFFSET('Station-to-Station Summaries'!B4,$B11,F$3))/'Station-to-Station Summaries'!R20</f>
        <v>0.0020101617625450183</v>
      </c>
      <c r="G11" s="187">
        <f ca="1">('Station-to-Station Summaries'!F10+OFFSET('Station-to-Station Summaries'!B4,$B11,G$3))/'Station-to-Station Summaries'!R20</f>
        <v>0.002728195675736551</v>
      </c>
      <c r="H11" s="187">
        <f ca="1">('Station-to-Station Summaries'!G10+OFFSET('Station-to-Station Summaries'!B4,$B11,H$3))/'Station-to-Station Summaries'!R20</f>
        <v>0.009162512565593481</v>
      </c>
      <c r="I11" s="196">
        <f ca="1">'Station-to-Station Summaries'!H10+OFFSET('Station-to-Station Summaries'!B4,I$3,$B11)</f>
        <v>0</v>
      </c>
      <c r="J11" s="9">
        <f ca="1">'Station-to-Station Summaries'!I10+OFFSET('Station-to-Station Summaries'!B4,J$3,$B11)</f>
        <v>17.5</v>
      </c>
      <c r="K11" s="9">
        <f ca="1">'Station-to-Station Summaries'!J10+OFFSET('Station-to-Station Summaries'!B4,K$3,$B11)</f>
        <v>48.86</v>
      </c>
      <c r="L11" s="9">
        <f ca="1">'Station-to-Station Summaries'!K10+OFFSET('Station-to-Station Summaries'!B4,L$3,$B11)</f>
        <v>40.24</v>
      </c>
      <c r="M11" s="9">
        <f ca="1">'Station-to-Station Summaries'!L10+OFFSET('Station-to-Station Summaries'!B4,M$3,$B11)</f>
        <v>169.58</v>
      </c>
      <c r="N11" s="9">
        <f ca="1">'Station-to-Station Summaries'!M10+OFFSET('Station-to-Station Summaries'!B4,N$3,$B11)</f>
        <v>222.86</v>
      </c>
      <c r="O11" s="9">
        <f ca="1">'Station-to-Station Summaries'!N10+OFFSET('Station-to-Station Summaries'!B4,O$3,$B11)</f>
        <v>99.62</v>
      </c>
      <c r="P11" s="9">
        <f ca="1">'Station-to-Station Summaries'!O10+OFFSET('Station-to-Station Summaries'!B4,P$3,$B11)</f>
        <v>207.62</v>
      </c>
      <c r="Q11" s="9">
        <f ca="1">'Station-to-Station Summaries'!P10+OFFSET('Station-to-Station Summaries'!B4,Q$3,$B11)</f>
        <v>243.42</v>
      </c>
      <c r="R11" s="9">
        <f ca="1">'Station-to-Station Summaries'!Q10+OFFSET('Station-to-Station Summaries'!B4,R$3,$B11)</f>
        <v>1720.76</v>
      </c>
      <c r="S11" s="189">
        <f>SUM(I11:R11)</f>
        <v>2770.46</v>
      </c>
      <c r="U11" s="16" t="s">
        <v>5</v>
      </c>
      <c r="V11" s="187">
        <f ca="1">('Station-to-Station Summaries'!U10+OFFSET('Station-to-Station Summaries'!T4,$B11,V$3))/'Station-to-Station Summaries'!AJ20</f>
        <v>0.03360971454439007</v>
      </c>
      <c r="W11" s="187">
        <f ca="1">('Station-to-Station Summaries'!V10+OFFSET('Station-to-Station Summaries'!T4,$B11,W$3))/'Station-to-Station Summaries'!AJ20</f>
        <v>0</v>
      </c>
      <c r="X11" s="187">
        <f ca="1">('Station-to-Station Summaries'!W10+OFFSET('Station-to-Station Summaries'!T4,$B11,X$3))/'Station-to-Station Summaries'!AJ20</f>
        <v>0.0007319268222550565</v>
      </c>
      <c r="Y11" s="187">
        <f ca="1">('Station-to-Station Summaries'!X10+OFFSET('Station-to-Station Summaries'!T4,$B11,Y$3))/'Station-to-Station Summaries'!AJ20</f>
        <v>0.0009879352402433613</v>
      </c>
      <c r="Z11" s="187">
        <f ca="1">('Station-to-Station Summaries'!Y10+OFFSET('Station-to-Station Summaries'!T4,$B11,Z$3))/'Station-to-Station Summaries'!AJ20</f>
        <v>0.004196546417396622</v>
      </c>
      <c r="AA11" s="196">
        <f ca="1">'Station-to-Station Summaries'!Z10+OFFSET('Station-to-Station Summaries'!T4,AA$3,$B11)</f>
        <v>0</v>
      </c>
      <c r="AB11" s="9">
        <f ca="1">'Station-to-Station Summaries'!AA10+OFFSET('Station-to-Station Summaries'!T4,AB$3,$B11)</f>
        <v>15.66</v>
      </c>
      <c r="AC11" s="9">
        <f ca="1">'Station-to-Station Summaries'!AB10+OFFSET('Station-to-Station Summaries'!T4,AC$3,$B11)</f>
        <v>19.78</v>
      </c>
      <c r="AD11" s="9">
        <f ca="1">'Station-to-Station Summaries'!AC10+OFFSET('Station-to-Station Summaries'!T4,AD$3,$B11)</f>
        <v>9.7</v>
      </c>
      <c r="AE11" s="9">
        <f ca="1">'Station-to-Station Summaries'!AD10+OFFSET('Station-to-Station Summaries'!T4,AE$3,$B11)</f>
        <v>27.68</v>
      </c>
      <c r="AF11" s="9">
        <f ca="1">'Station-to-Station Summaries'!AE10+OFFSET('Station-to-Station Summaries'!T4,AF$3,$B11)</f>
        <v>56.96</v>
      </c>
      <c r="AG11" s="9">
        <f ca="1">'Station-to-Station Summaries'!AF10+OFFSET('Station-to-Station Summaries'!T4,AG$3,$B11)</f>
        <v>38.56</v>
      </c>
      <c r="AH11" s="9">
        <f ca="1">'Station-to-Station Summaries'!AG10+OFFSET('Station-to-Station Summaries'!T4,AH$3,$B11)</f>
        <v>280.72</v>
      </c>
      <c r="AI11" s="9">
        <f ca="1">'Station-to-Station Summaries'!AH10+OFFSET('Station-to-Station Summaries'!T4,AI$3,$B11)</f>
        <v>133.66</v>
      </c>
      <c r="AJ11" s="9">
        <f ca="1">'Station-to-Station Summaries'!AI10+OFFSET('Station-to-Station Summaries'!T4,AJ$3,$B11)</f>
        <v>856</v>
      </c>
      <c r="AK11" s="189">
        <f>SUM(AA11:AJ11)</f>
        <v>1438.72</v>
      </c>
      <c r="AM11" s="16" t="s">
        <v>5</v>
      </c>
      <c r="AN11" s="187">
        <f ca="1">('Station-to-Station Summaries'!AM10+OFFSET('Station-to-Station Summaries'!AL4,$B11,AN$3))/'Station-to-Station Summaries'!BB20</f>
        <v>0.03202688877850317</v>
      </c>
      <c r="AO11" s="187">
        <f ca="1">('Station-to-Station Summaries'!AN10+OFFSET('Station-to-Station Summaries'!AL4,$B11,AO$3))/'Station-to-Station Summaries'!BB20</f>
        <v>4.084025215252153E-05</v>
      </c>
      <c r="AP11" s="187">
        <f ca="1">('Station-to-Station Summaries'!AO10+OFFSET('Station-to-Station Summaries'!AL4,$B11,AP$3))/'Station-to-Station Summaries'!BB20</f>
        <v>0.0014408662716434858</v>
      </c>
      <c r="AQ11" s="187">
        <f ca="1">('Station-to-Station Summaries'!AP10+OFFSET('Station-to-Station Summaries'!AL4,$B11,AQ$3))/'Station-to-Station Summaries'!BB20</f>
        <v>0.001953125</v>
      </c>
      <c r="AR11" s="187">
        <f ca="1">('Station-to-Station Summaries'!AQ10+OFFSET('Station-to-Station Summaries'!AL4,$B11,AR$3))/'Station-to-Station Summaries'!BB20</f>
        <v>0.006950789159333901</v>
      </c>
      <c r="AS11" s="196">
        <f ca="1">'Station-to-Station Summaries'!AR10+OFFSET('Station-to-Station Summaries'!AL4,AS$3,$B11)</f>
        <v>0</v>
      </c>
      <c r="AT11" s="9">
        <f ca="1">'Station-to-Station Summaries'!AS10+OFFSET('Station-to-Station Summaries'!AL4,AT$3,$B11)</f>
        <v>33.16</v>
      </c>
      <c r="AU11" s="9">
        <f ca="1">'Station-to-Station Summaries'!AT10+OFFSET('Station-to-Station Summaries'!AL4,AU$3,$B11)</f>
        <v>68.64</v>
      </c>
      <c r="AV11" s="9">
        <f ca="1">'Station-to-Station Summaries'!AU10+OFFSET('Station-to-Station Summaries'!AL4,AV$3,$B11)</f>
        <v>49.94</v>
      </c>
      <c r="AW11" s="9">
        <f ca="1">'Station-to-Station Summaries'!AV10+OFFSET('Station-to-Station Summaries'!AL4,AW$3,$B11)</f>
        <v>197.26000000000002</v>
      </c>
      <c r="AX11" s="9">
        <f ca="1">'Station-to-Station Summaries'!AW10+OFFSET('Station-to-Station Summaries'!AL4,AX$3,$B11)</f>
        <v>279.82</v>
      </c>
      <c r="AY11" s="9">
        <f ca="1">'Station-to-Station Summaries'!AX10+OFFSET('Station-to-Station Summaries'!AL4,AY$3,$B11)</f>
        <v>138.18</v>
      </c>
      <c r="AZ11" s="9">
        <f ca="1">'Station-to-Station Summaries'!AY10+OFFSET('Station-to-Station Summaries'!AL4,AZ$3,$B11)</f>
        <v>488.34000000000003</v>
      </c>
      <c r="BA11" s="9">
        <f ca="1">'Station-to-Station Summaries'!AZ10+OFFSET('Station-to-Station Summaries'!AL4,BA$3,$B11)</f>
        <v>377.08</v>
      </c>
      <c r="BB11" s="9">
        <f ca="1">'Station-to-Station Summaries'!BA10+OFFSET('Station-to-Station Summaries'!AL4,BB$3,$B11)</f>
        <v>2576.76</v>
      </c>
      <c r="BC11" s="189">
        <f>SUM(AS11:BB11)</f>
        <v>4209.18</v>
      </c>
    </row>
    <row r="12" spans="2:55" ht="15">
      <c r="B12">
        <v>7</v>
      </c>
      <c r="C12" s="18" t="s">
        <v>6</v>
      </c>
      <c r="D12" s="186">
        <f ca="1">('Station-to-Station Summaries'!C11+OFFSET('Station-to-Station Summaries'!B4,$B12,D$3))/'Station-to-Station Summaries'!R20</f>
        <v>0.0024329854450694057</v>
      </c>
      <c r="E12" s="186">
        <f ca="1">('Station-to-Station Summaries'!D11+OFFSET('Station-to-Station Summaries'!B4,$B12,E$3))/'Station-to-Station Summaries'!R20</f>
        <v>0</v>
      </c>
      <c r="F12" s="186">
        <f ca="1">('Station-to-Station Summaries'!E11+OFFSET('Station-to-Station Summaries'!B4,$B12,F$3))/'Station-to-Station Summaries'!R20</f>
        <v>0.00013794247798667954</v>
      </c>
      <c r="G12" s="186">
        <f ca="1">('Station-to-Station Summaries'!F11+OFFSET('Station-to-Station Summaries'!B4,$B12,G$3))/'Station-to-Station Summaries'!R20</f>
        <v>0.00029720939701477814</v>
      </c>
      <c r="H12" s="186">
        <f ca="1">('Station-to-Station Summaries'!G11+OFFSET('Station-to-Station Summaries'!B4,$B12,H$3))/'Station-to-Station Summaries'!R20</f>
        <v>0.0005184504728195009</v>
      </c>
      <c r="I12" s="186">
        <f ca="1">('Station-to-Station Summaries'!H11+OFFSET('Station-to-Station Summaries'!B4,$B12,I$3))/'Station-to-Station Summaries'!R20</f>
        <v>0.0002915450923631512</v>
      </c>
      <c r="J12" s="196">
        <f ca="1">'Station-to-Station Summaries'!I11+OFFSET('Station-to-Station Summaries'!B4,J$3,$B12)</f>
        <v>0</v>
      </c>
      <c r="K12" s="9">
        <f ca="1">'Station-to-Station Summaries'!J11+OFFSET('Station-to-Station Summaries'!B4,K$3,$B12)</f>
        <v>142.2</v>
      </c>
      <c r="L12" s="9">
        <f ca="1">'Station-to-Station Summaries'!K11+OFFSET('Station-to-Station Summaries'!B4,L$3,$B12)</f>
        <v>23.36</v>
      </c>
      <c r="M12" s="9">
        <f ca="1">'Station-to-Station Summaries'!L11+OFFSET('Station-to-Station Summaries'!B4,M$3,$B12)</f>
        <v>264.96</v>
      </c>
      <c r="N12" s="9">
        <f ca="1">'Station-to-Station Summaries'!M11+OFFSET('Station-to-Station Summaries'!B4,N$3,$B12)</f>
        <v>575.72</v>
      </c>
      <c r="O12" s="9">
        <f ca="1">'Station-to-Station Summaries'!N11+OFFSET('Station-to-Station Summaries'!B4,O$3,$B12)</f>
        <v>290.64</v>
      </c>
      <c r="P12" s="9">
        <f ca="1">'Station-to-Station Summaries'!O11+OFFSET('Station-to-Station Summaries'!B4,P$3,$B12)</f>
        <v>936.2</v>
      </c>
      <c r="Q12" s="9">
        <f ca="1">'Station-to-Station Summaries'!P11+OFFSET('Station-to-Station Summaries'!B4,Q$3,$B12)</f>
        <v>122.44</v>
      </c>
      <c r="R12" s="9">
        <f ca="1">'Station-to-Station Summaries'!Q11+OFFSET('Station-to-Station Summaries'!B4,R$3,$B12)</f>
        <v>3210.04</v>
      </c>
      <c r="S12" s="189">
        <f>SUM(J12:R12)</f>
        <v>5565.5599999999995</v>
      </c>
      <c r="U12" s="18" t="s">
        <v>6</v>
      </c>
      <c r="V12" s="186">
        <f ca="1">('Station-to-Station Summaries'!U11+OFFSET('Station-to-Station Summaries'!T4,$B12,V$3))/'Station-to-Station Summaries'!AJ20</f>
        <v>0.013954325940623472</v>
      </c>
      <c r="W12" s="186">
        <f ca="1">('Station-to-Station Summaries'!V11+OFFSET('Station-to-Station Summaries'!T4,$B12,W$3))/'Station-to-Station Summaries'!AJ20</f>
        <v>0</v>
      </c>
      <c r="X12" s="186">
        <f ca="1">('Station-to-Station Summaries'!W11+OFFSET('Station-to-Station Summaries'!T4,$B12,X$3))/'Station-to-Station Summaries'!AJ20</f>
        <v>0.0013704956314673762</v>
      </c>
      <c r="Y12" s="186">
        <f ca="1">('Station-to-Station Summaries'!X11+OFFSET('Station-to-Station Summaries'!T4,$B12,Y$3))/'Station-to-Station Summaries'!AJ20</f>
        <v>0.0030003190769423544</v>
      </c>
      <c r="Z12" s="186">
        <f ca="1">('Station-to-Station Summaries'!Y11+OFFSET('Station-to-Station Summaries'!T4,$B12,Z$3))/'Station-to-Station Summaries'!AJ20</f>
        <v>0.005629695648728235</v>
      </c>
      <c r="AA12" s="186">
        <f ca="1">('Station-to-Station Summaries'!Z11+OFFSET('Station-to-Station Summaries'!T4,$B12,AA$3))/'Station-to-Station Summaries'!AJ20</f>
        <v>0.00032488588538872405</v>
      </c>
      <c r="AB12" s="196">
        <f ca="1">'Station-to-Station Summaries'!AA11+OFFSET('Station-to-Station Summaries'!T4,AB$3,$B12)</f>
        <v>0</v>
      </c>
      <c r="AC12" s="9">
        <f ca="1">'Station-to-Station Summaries'!AB11+OFFSET('Station-to-Station Summaries'!T4,AC$3,$B12)</f>
        <v>100.16</v>
      </c>
      <c r="AD12" s="9">
        <f ca="1">'Station-to-Station Summaries'!AC11+OFFSET('Station-to-Station Summaries'!T4,AD$3,$B12)</f>
        <v>3.5</v>
      </c>
      <c r="AE12" s="9">
        <f ca="1">'Station-to-Station Summaries'!AD11+OFFSET('Station-to-Station Summaries'!T4,AE$3,$B12)</f>
        <v>0.68</v>
      </c>
      <c r="AF12" s="9">
        <f ca="1">'Station-to-Station Summaries'!AE11+OFFSET('Station-to-Station Summaries'!T4,AF$3,$B12)</f>
        <v>158.36</v>
      </c>
      <c r="AG12" s="9">
        <f ca="1">'Station-to-Station Summaries'!AF11+OFFSET('Station-to-Station Summaries'!T4,AG$3,$B12)</f>
        <v>263.56</v>
      </c>
      <c r="AH12" s="9">
        <f ca="1">'Station-to-Station Summaries'!AG11+OFFSET('Station-to-Station Summaries'!T4,AH$3,$B12)</f>
        <v>846.96</v>
      </c>
      <c r="AI12" s="9">
        <f ca="1">'Station-to-Station Summaries'!AH11+OFFSET('Station-to-Station Summaries'!T4,AI$3,$B12)</f>
        <v>39.6</v>
      </c>
      <c r="AJ12" s="9">
        <f ca="1">'Station-to-Station Summaries'!AI11+OFFSET('Station-to-Station Summaries'!T4,AJ$3,$B12)</f>
        <v>898.98</v>
      </c>
      <c r="AK12" s="189">
        <f>SUM(AB12:AJ12)</f>
        <v>2311.8</v>
      </c>
      <c r="AM12" s="18" t="s">
        <v>6</v>
      </c>
      <c r="AN12" s="186">
        <f ca="1">('Station-to-Station Summaries'!AM11+OFFSET('Station-to-Station Summaries'!AL4,$B12,AN$3))/'Station-to-Station Summaries'!BB20</f>
        <v>0.007564316929226984</v>
      </c>
      <c r="AO12" s="186">
        <f ca="1">('Station-to-Station Summaries'!AN11+OFFSET('Station-to-Station Summaries'!AL4,$B12,AO$3))/'Station-to-Station Summaries'!BB20</f>
        <v>0</v>
      </c>
      <c r="AP12" s="186">
        <f ca="1">('Station-to-Station Summaries'!AO11+OFFSET('Station-to-Station Summaries'!AL4,$B12,AP$3))/'Station-to-Station Summaries'!BB20</f>
        <v>0.0006868923857507806</v>
      </c>
      <c r="AQ12" s="186">
        <f ca="1">('Station-to-Station Summaries'!AP11+OFFSET('Station-to-Station Summaries'!AL4,$B12,AQ$3))/'Station-to-Station Summaries'!BB20</f>
        <v>0.0015011102635064813</v>
      </c>
      <c r="AR12" s="186">
        <f ca="1">('Station-to-Station Summaries'!AQ11+OFFSET('Station-to-Station Summaries'!AL4,$B12,AR$3))/'Station-to-Station Summaries'!BB20</f>
        <v>0.0027948777083924687</v>
      </c>
      <c r="AS12" s="186">
        <f ca="1">('Station-to-Station Summaries'!AR11+OFFSET('Station-to-Station Summaries'!AL4,$B12,AS$3))/'Station-to-Station Summaries'!BB20</f>
        <v>0.00030639428990443746</v>
      </c>
      <c r="AT12" s="196">
        <f ca="1">'Station-to-Station Summaries'!AS11+OFFSET('Station-to-Station Summaries'!AL4,AT$3,$B12)</f>
        <v>0</v>
      </c>
      <c r="AU12" s="9">
        <f ca="1">'Station-to-Station Summaries'!AT11+OFFSET('Station-to-Station Summaries'!AL4,AU$3,$B12)</f>
        <v>242.35999999999999</v>
      </c>
      <c r="AV12" s="9">
        <f ca="1">'Station-to-Station Summaries'!AU11+OFFSET('Station-to-Station Summaries'!AL4,AV$3,$B12)</f>
        <v>26.86</v>
      </c>
      <c r="AW12" s="9">
        <f ca="1">'Station-to-Station Summaries'!AV11+OFFSET('Station-to-Station Summaries'!AL4,AW$3,$B12)</f>
        <v>265.64</v>
      </c>
      <c r="AX12" s="9">
        <f ca="1">'Station-to-Station Summaries'!AW11+OFFSET('Station-to-Station Summaries'!AL4,AX$3,$B12)</f>
        <v>734.08</v>
      </c>
      <c r="AY12" s="9">
        <f ca="1">'Station-to-Station Summaries'!AX11+OFFSET('Station-to-Station Summaries'!AL4,AY$3,$B12)</f>
        <v>554.2</v>
      </c>
      <c r="AZ12" s="9">
        <f ca="1">'Station-to-Station Summaries'!AY11+OFFSET('Station-to-Station Summaries'!AL4,AZ$3,$B12)</f>
        <v>1783.16</v>
      </c>
      <c r="BA12" s="9">
        <f ca="1">'Station-to-Station Summaries'!AZ11+OFFSET('Station-to-Station Summaries'!AL4,BA$3,$B12)</f>
        <v>162.04</v>
      </c>
      <c r="BB12" s="9">
        <f ca="1">'Station-to-Station Summaries'!BA11+OFFSET('Station-to-Station Summaries'!AL4,BB$3,$B12)</f>
        <v>4109.02</v>
      </c>
      <c r="BC12" s="189">
        <f>SUM(AT12:BB12)</f>
        <v>7877.360000000001</v>
      </c>
    </row>
    <row r="13" spans="2:55" ht="15">
      <c r="B13">
        <v>8</v>
      </c>
      <c r="C13" s="16" t="s">
        <v>7</v>
      </c>
      <c r="D13" s="186">
        <f ca="1">('Station-to-Station Summaries'!C12+OFFSET('Station-to-Station Summaries'!B4,$B13,D$3))/'Station-to-Station Summaries'!R20</f>
        <v>0.01275401490911623</v>
      </c>
      <c r="E13" s="186">
        <f ca="1">('Station-to-Station Summaries'!D12+OFFSET('Station-to-Station Summaries'!B4,$B13,E$3))/'Station-to-Station Summaries'!R20</f>
        <v>0</v>
      </c>
      <c r="F13" s="186">
        <f ca="1">('Station-to-Station Summaries'!E12+OFFSET('Station-to-Station Summaries'!B4,$B13,F$3))/'Station-to-Station Summaries'!R20</f>
        <v>0.0006423987863727492</v>
      </c>
      <c r="G13" s="186">
        <f ca="1">('Station-to-Station Summaries'!F12+OFFSET('Station-to-Station Summaries'!B4,$B13,G$3))/'Station-to-Station Summaries'!R20</f>
        <v>0.00013794247798667954</v>
      </c>
      <c r="H13" s="186">
        <f ca="1">('Station-to-Station Summaries'!G12+OFFSET('Station-to-Station Summaries'!B4,$B13,H$3))/'Station-to-Station Summaries'!R20</f>
        <v>0.0033439389108075265</v>
      </c>
      <c r="I13" s="186">
        <f ca="1">('Station-to-Station Summaries'!H12+OFFSET('Station-to-Station Summaries'!B4,$B13,I$3))/'Station-to-Station Summaries'!R20</f>
        <v>0.0008139938978779182</v>
      </c>
      <c r="J13" s="186">
        <f ca="1">('Station-to-Station Summaries'!I12+OFFSET('Station-to-Station Summaries'!B4,$B13,J$3))/'Station-to-Station Summaries'!R20</f>
        <v>0.0023690121219451486</v>
      </c>
      <c r="K13" s="196">
        <f ca="1">'Station-to-Station Summaries'!J12+OFFSET('Station-to-Station Summaries'!B4,K$3,$B13)</f>
        <v>0</v>
      </c>
      <c r="L13" s="9">
        <f ca="1">'Station-to-Station Summaries'!K12+OFFSET('Station-to-Station Summaries'!B4,L$3,$B13)</f>
        <v>15.64</v>
      </c>
      <c r="M13" s="9">
        <f ca="1">'Station-to-Station Summaries'!L12+OFFSET('Station-to-Station Summaries'!B4,M$3,$B13)</f>
        <v>111.86</v>
      </c>
      <c r="N13" s="9">
        <f ca="1">'Station-to-Station Summaries'!M12+OFFSET('Station-to-Station Summaries'!B4,N$3,$B13)</f>
        <v>129.32</v>
      </c>
      <c r="O13" s="9">
        <f ca="1">'Station-to-Station Summaries'!N12+OFFSET('Station-to-Station Summaries'!B4,O$3,$B13)</f>
        <v>61.64</v>
      </c>
      <c r="P13" s="9">
        <f ca="1">'Station-to-Station Summaries'!O12+OFFSET('Station-to-Station Summaries'!B4,P$3,$B13)</f>
        <v>131.94</v>
      </c>
      <c r="Q13" s="9">
        <f ca="1">'Station-to-Station Summaries'!P12+OFFSET('Station-to-Station Summaries'!B4,Q$3,$B13)</f>
        <v>131.36</v>
      </c>
      <c r="R13" s="9">
        <f ca="1">'Station-to-Station Summaries'!Q12+OFFSET('Station-to-Station Summaries'!B4,R$3,$B13)</f>
        <v>1035.26</v>
      </c>
      <c r="S13" s="189">
        <f>SUM(K13:R13)</f>
        <v>1617.02</v>
      </c>
      <c r="U13" s="16" t="s">
        <v>7</v>
      </c>
      <c r="V13" s="186">
        <f ca="1">('Station-to-Station Summaries'!U12+OFFSET('Station-to-Station Summaries'!T4,$B13,V$3))/'Station-to-Station Summaries'!AJ20</f>
        <v>0.029282051984231207</v>
      </c>
      <c r="W13" s="186">
        <f ca="1">('Station-to-Station Summaries'!V12+OFFSET('Station-to-Station Summaries'!T4,$B13,W$3))/'Station-to-Station Summaries'!AJ20</f>
        <v>0</v>
      </c>
      <c r="X13" s="186">
        <f ca="1">('Station-to-Station Summaries'!W12+OFFSET('Station-to-Station Summaries'!T4,$B13,X$3))/'Station-to-Station Summaries'!AJ20</f>
        <v>0.0007929207241096444</v>
      </c>
      <c r="Y13" s="186">
        <f ca="1">('Station-to-Station Summaries'!X12+OFFSET('Station-to-Station Summaries'!T4,$B13,Y$3))/'Station-to-Station Summaries'!AJ20</f>
        <v>0.001941431746786513</v>
      </c>
      <c r="Z13" s="186">
        <f ca="1">('Station-to-Station Summaries'!Y12+OFFSET('Station-to-Station Summaries'!T4,$B13,Z$3))/'Station-to-Station Summaries'!AJ20</f>
        <v>0.01577376988370081</v>
      </c>
      <c r="AA13" s="186">
        <f ca="1">('Station-to-Station Summaries'!Z12+OFFSET('Station-to-Station Summaries'!T4,$B13,AA$3))/'Station-to-Station Summaries'!AJ20</f>
        <v>0.00041036033288562973</v>
      </c>
      <c r="AB13" s="186">
        <f ca="1">('Station-to-Station Summaries'!AA12+OFFSET('Station-to-Station Summaries'!T4,$B13,AB$3))/'Station-to-Station Summaries'!AJ20</f>
        <v>0.002077941908080115</v>
      </c>
      <c r="AC13" s="196">
        <f ca="1">'Station-to-Station Summaries'!AB12+OFFSET('Station-to-Station Summaries'!T4,AC$3,$B13)</f>
        <v>0</v>
      </c>
      <c r="AD13" s="9">
        <f ca="1">'Station-to-Station Summaries'!AC12+OFFSET('Station-to-Station Summaries'!T4,AD$3,$B13)</f>
        <v>97.54</v>
      </c>
      <c r="AE13" s="9">
        <f ca="1">'Station-to-Station Summaries'!AD12+OFFSET('Station-to-Station Summaries'!T4,AE$3,$B13)</f>
        <v>8.58</v>
      </c>
      <c r="AF13" s="9">
        <f ca="1">'Station-to-Station Summaries'!AE12+OFFSET('Station-to-Station Summaries'!T4,AF$3,$B13)</f>
        <v>63.4</v>
      </c>
      <c r="AG13" s="9">
        <f ca="1">'Station-to-Station Summaries'!AF12+OFFSET('Station-to-Station Summaries'!T4,AG$3,$B13)</f>
        <v>102.7</v>
      </c>
      <c r="AH13" s="9">
        <f ca="1">'Station-to-Station Summaries'!AG12+OFFSET('Station-to-Station Summaries'!T4,AH$3,$B13)</f>
        <v>231.52</v>
      </c>
      <c r="AI13" s="9">
        <f ca="1">'Station-to-Station Summaries'!AH12+OFFSET('Station-to-Station Summaries'!T4,AI$3,$B13)</f>
        <v>98.86</v>
      </c>
      <c r="AJ13" s="9">
        <f ca="1">'Station-to-Station Summaries'!AI12+OFFSET('Station-to-Station Summaries'!T4,AJ$3,$B13)</f>
        <v>521.02</v>
      </c>
      <c r="AK13" s="189">
        <f>SUM(AC13:AJ13)</f>
        <v>1123.62</v>
      </c>
      <c r="AM13" s="16" t="s">
        <v>7</v>
      </c>
      <c r="AN13" s="186">
        <f ca="1">('Station-to-Station Summaries'!AM12+OFFSET('Station-to-Station Summaries'!AL4,$B13,AN$3))/'Station-to-Station Summaries'!BB20</f>
        <v>0.020115210166524743</v>
      </c>
      <c r="AO13" s="186">
        <f ca="1">('Station-to-Station Summaries'!AN12+OFFSET('Station-to-Station Summaries'!AL4,$B13,AO$3))/'Station-to-Station Summaries'!BB20</f>
        <v>0</v>
      </c>
      <c r="AP13" s="186">
        <f ca="1">('Station-to-Station Summaries'!AO12+OFFSET('Station-to-Station Summaries'!AL4,$B13,AP$3))/'Station-to-Station Summaries'!BB20</f>
        <v>0.0007094376833191409</v>
      </c>
      <c r="AQ13" s="186">
        <f ca="1">('Station-to-Station Summaries'!AP12+OFFSET('Station-to-Station Summaries'!AL4,$B13,AQ$3))/'Station-to-Station Summaries'!BB20</f>
        <v>0.0009411737747185165</v>
      </c>
      <c r="AR13" s="186">
        <f ca="1">('Station-to-Station Summaries'!AQ12+OFFSET('Station-to-Station Summaries'!AL4,$B13,AR$3))/'Station-to-Station Summaries'!BB20</f>
        <v>0.008879890481597125</v>
      </c>
      <c r="AS13" s="186">
        <f ca="1">('Station-to-Station Summaries'!AR12+OFFSET('Station-to-Station Summaries'!AL4,$B13,AS$3))/'Station-to-Station Summaries'!BB20</f>
        <v>0.0006342250922509225</v>
      </c>
      <c r="AT13" s="186">
        <f ca="1">('Station-to-Station Summaries'!AS12+OFFSET('Station-to-Station Summaries'!AL4,$B13,AT$3))/'Station-to-Station Summaries'!BB20</f>
        <v>0.002239376360109755</v>
      </c>
      <c r="AU13" s="196">
        <f ca="1">'Station-to-Station Summaries'!AT12+OFFSET('Station-to-Station Summaries'!AL4,AU$3,$B13)</f>
        <v>0</v>
      </c>
      <c r="AV13" s="9">
        <f ca="1">'Station-to-Station Summaries'!AU12+OFFSET('Station-to-Station Summaries'!AL4,AV$3,$B13)</f>
        <v>113.18</v>
      </c>
      <c r="AW13" s="9">
        <f ca="1">'Station-to-Station Summaries'!AV12+OFFSET('Station-to-Station Summaries'!AL4,AW$3,$B13)</f>
        <v>120.44</v>
      </c>
      <c r="AX13" s="9">
        <f ca="1">'Station-to-Station Summaries'!AW12+OFFSET('Station-to-Station Summaries'!AL4,AX$3,$B13)</f>
        <v>192.72</v>
      </c>
      <c r="AY13" s="9">
        <f ca="1">'Station-to-Station Summaries'!AX12+OFFSET('Station-to-Station Summaries'!AL4,AY$3,$B13)</f>
        <v>164.34</v>
      </c>
      <c r="AZ13" s="9">
        <f ca="1">'Station-to-Station Summaries'!AY12+OFFSET('Station-to-Station Summaries'!AL4,AZ$3,$B13)</f>
        <v>363.46000000000004</v>
      </c>
      <c r="BA13" s="9">
        <f ca="1">'Station-to-Station Summaries'!AZ12+OFFSET('Station-to-Station Summaries'!AL4,BA$3,$B13)</f>
        <v>230.22000000000003</v>
      </c>
      <c r="BB13" s="9">
        <f ca="1">'Station-to-Station Summaries'!BA12+OFFSET('Station-to-Station Summaries'!AL4,BB$3,$B13)</f>
        <v>1556.28</v>
      </c>
      <c r="BC13" s="189">
        <f>SUM(AU13:BB13)</f>
        <v>2740.6400000000003</v>
      </c>
    </row>
    <row r="14" spans="2:55" ht="15">
      <c r="B14">
        <v>9</v>
      </c>
      <c r="C14" s="16" t="s">
        <v>8</v>
      </c>
      <c r="D14" s="186">
        <f ca="1">('Station-to-Station Summaries'!C13+OFFSET('Station-to-Station Summaries'!B4,$B14,D$3))/'Station-to-Station Summaries'!R20</f>
        <v>0.007553516850140158</v>
      </c>
      <c r="E14" s="186">
        <f ca="1">('Station-to-Station Summaries'!D13+OFFSET('Station-to-Station Summaries'!B4,$B14,E$3))/'Station-to-Station Summaries'!R20</f>
        <v>0</v>
      </c>
      <c r="F14" s="186">
        <f ca="1">('Station-to-Station Summaries'!E13+OFFSET('Station-to-Station Summaries'!B4,$B14,F$3))/'Station-to-Station Summaries'!R20</f>
        <v>0.0007323612720162359</v>
      </c>
      <c r="G14" s="186">
        <f ca="1">('Station-to-Station Summaries'!F13+OFFSET('Station-to-Station Summaries'!B4,$B14,G$3))/'Station-to-Station Summaries'!R20</f>
        <v>0.00011695123133653265</v>
      </c>
      <c r="H14" s="186">
        <f ca="1">('Station-to-Station Summaries'!G13+OFFSET('Station-to-Station Summaries'!B4,$B14,H$3))/'Station-to-Station Summaries'!R20</f>
        <v>0.0006860472516294038</v>
      </c>
      <c r="I14" s="186">
        <f ca="1">('Station-to-Station Summaries'!H13+OFFSET('Station-to-Station Summaries'!B4,$B14,I$3))/'Station-to-Station Summaries'!R20</f>
        <v>0.0006703871152396117</v>
      </c>
      <c r="J14" s="186">
        <f ca="1">('Station-to-Station Summaries'!I13+OFFSET('Station-to-Station Summaries'!B4,$B14,J$3))/'Station-to-Station Summaries'!R20</f>
        <v>0.0003891710490058978</v>
      </c>
      <c r="K14" s="186">
        <f ca="1">('Station-to-Station Summaries'!J13+OFFSET('Station-to-Station Summaries'!B4,$B14,K$3))/'Station-to-Station Summaries'!R20</f>
        <v>0.00026055801397483917</v>
      </c>
      <c r="L14" s="196">
        <f ca="1">'Station-to-Station Summaries'!K13+OFFSET('Station-to-Station Summaries'!B4,L$3,$B14)</f>
        <v>0</v>
      </c>
      <c r="M14" s="9">
        <f ca="1">'Station-to-Station Summaries'!L13+OFFSET('Station-to-Station Summaries'!B4,M$3,$B14)</f>
        <v>76.96</v>
      </c>
      <c r="N14" s="9">
        <f ca="1">'Station-to-Station Summaries'!M13+OFFSET('Station-to-Station Summaries'!B4,N$3,$B14)</f>
        <v>18.6</v>
      </c>
      <c r="O14" s="9">
        <f ca="1">'Station-to-Station Summaries'!N13+OFFSET('Station-to-Station Summaries'!B4,O$3,$B14)</f>
        <v>23.16</v>
      </c>
      <c r="P14" s="9">
        <f ca="1">'Station-to-Station Summaries'!O13+OFFSET('Station-to-Station Summaries'!B4,P$3,$B14)</f>
        <v>31.76</v>
      </c>
      <c r="Q14" s="9">
        <f ca="1">'Station-to-Station Summaries'!P13+OFFSET('Station-to-Station Summaries'!B4,Q$3,$B14)</f>
        <v>31.18</v>
      </c>
      <c r="R14" s="9">
        <f ca="1">'Station-to-Station Summaries'!Q13+OFFSET('Station-to-Station Summaries'!B4,R$3,$B14)</f>
        <v>255.92</v>
      </c>
      <c r="S14" s="189">
        <f>SUM(L14:R14)</f>
        <v>437.58</v>
      </c>
      <c r="U14" s="16" t="s">
        <v>8</v>
      </c>
      <c r="V14" s="186">
        <f ca="1">('Station-to-Station Summaries'!U13+OFFSET('Station-to-Station Summaries'!T4,$B14,V$3))/'Station-to-Station Summaries'!AJ20</f>
        <v>0.013996233315367099</v>
      </c>
      <c r="W14" s="186">
        <f ca="1">('Station-to-Station Summaries'!V13+OFFSET('Station-to-Station Summaries'!T4,$B14,W$3))/'Station-to-Station Summaries'!AJ20</f>
        <v>0</v>
      </c>
      <c r="X14" s="186">
        <f ca="1">('Station-to-Station Summaries'!W13+OFFSET('Station-to-Station Summaries'!T4,$B14,X$3))/'Station-to-Station Summaries'!AJ20</f>
        <v>0.0004190737474362851</v>
      </c>
      <c r="Y14" s="186">
        <f ca="1">('Station-to-Station Summaries'!X13+OFFSET('Station-to-Station Summaries'!T4,$B14,Y$3))/'Station-to-Station Summaries'!AJ20</f>
        <v>0.000974657656166172</v>
      </c>
      <c r="Z14" s="186">
        <f ca="1">('Station-to-Station Summaries'!Y13+OFFSET('Station-to-Station Summaries'!T4,$B14,Z$3))/'Station-to-Station Summaries'!AJ20</f>
        <v>0.007291883205391362</v>
      </c>
      <c r="AA14" s="186">
        <f ca="1">('Station-to-Station Summaries'!Z13+OFFSET('Station-to-Station Summaries'!T4,$B14,AA$3))/'Station-to-Station Summaries'!AJ20</f>
        <v>0.0002012383836698993</v>
      </c>
      <c r="AB14" s="186">
        <f ca="1">('Station-to-Station Summaries'!AA13+OFFSET('Station-to-Station Summaries'!T4,$B14,AB$3))/'Station-to-Station Summaries'!AJ20</f>
        <v>7.261178792212861E-05</v>
      </c>
      <c r="AC14" s="186">
        <f ca="1">('Station-to-Station Summaries'!AB13+OFFSET('Station-to-Station Summaries'!T4,$B14,AC$3))/'Station-to-Station Summaries'!AJ20</f>
        <v>0.0020235867982641214</v>
      </c>
      <c r="AD14" s="196">
        <f ca="1">'Station-to-Station Summaries'!AC13+OFFSET('Station-to-Station Summaries'!T4,AD$3,$B14)</f>
        <v>0</v>
      </c>
      <c r="AE14" s="9">
        <f ca="1">'Station-to-Station Summaries'!AD13+OFFSET('Station-to-Station Summaries'!T4,AE$3,$B14)</f>
        <v>19.66</v>
      </c>
      <c r="AF14" s="9">
        <f ca="1">'Station-to-Station Summaries'!AE13+OFFSET('Station-to-Station Summaries'!T4,AF$3,$B14)</f>
        <v>23.46</v>
      </c>
      <c r="AG14" s="9">
        <f ca="1">'Station-to-Station Summaries'!AF13+OFFSET('Station-to-Station Summaries'!T4,AG$3,$B14)</f>
        <v>50.68</v>
      </c>
      <c r="AH14" s="9">
        <f ca="1">'Station-to-Station Summaries'!AG13+OFFSET('Station-to-Station Summaries'!T4,AH$3,$B14)</f>
        <v>94.22</v>
      </c>
      <c r="AI14" s="9">
        <f ca="1">'Station-to-Station Summaries'!AH13+OFFSET('Station-to-Station Summaries'!T4,AI$3,$B14)</f>
        <v>45.98</v>
      </c>
      <c r="AJ14" s="9">
        <f ca="1">'Station-to-Station Summaries'!AI13+OFFSET('Station-to-Station Summaries'!T4,AJ$3,$B14)</f>
        <v>207.08</v>
      </c>
      <c r="AK14" s="189">
        <f>SUM(AD14:AJ14)</f>
        <v>441.08000000000004</v>
      </c>
      <c r="AM14" s="16" t="s">
        <v>8</v>
      </c>
      <c r="AN14" s="186">
        <f ca="1">('Station-to-Station Summaries'!AM13+OFFSET('Station-to-Station Summaries'!AL4,$B14,AN$3))/'Station-to-Station Summaries'!BB20</f>
        <v>0.01042294978238244</v>
      </c>
      <c r="AO14" s="186">
        <f ca="1">('Station-to-Station Summaries'!AN13+OFFSET('Station-to-Station Summaries'!AL4,$B14,AO$3))/'Station-to-Station Summaries'!BB20</f>
        <v>0</v>
      </c>
      <c r="AP14" s="186">
        <f ca="1">('Station-to-Station Summaries'!AO13+OFFSET('Station-to-Station Summaries'!AL4,$B14,AP$3))/'Station-to-Station Summaries'!BB20</f>
        <v>0.0005928304475352446</v>
      </c>
      <c r="AQ14" s="186">
        <f ca="1">('Station-to-Station Summaries'!AP13+OFFSET('Station-to-Station Summaries'!AL4,$B14,AQ$3))/'Station-to-Station Summaries'!BB20</f>
        <v>0.0004989533068407607</v>
      </c>
      <c r="AR14" s="186">
        <f ca="1">('Station-to-Station Summaries'!AQ13+OFFSET('Station-to-Station Summaries'!AL4,$B14,AR$3))/'Station-to-Station Summaries'!BB20</f>
        <v>0.003628129730816539</v>
      </c>
      <c r="AS14" s="186">
        <f ca="1">('Station-to-Station Summaries'!AR13+OFFSET('Station-to-Station Summaries'!AL4,$B14,AS$3))/'Station-to-Station Summaries'!BB20</f>
        <v>0.0004614394100671776</v>
      </c>
      <c r="AT14" s="186">
        <f ca="1">('Station-to-Station Summaries'!AS13+OFFSET('Station-to-Station Summaries'!AL4,$B14,AT$3))/'Station-to-Station Summaries'!BB20</f>
        <v>0.0002481830707730154</v>
      </c>
      <c r="AU14" s="186">
        <f ca="1">('Station-to-Station Summaries'!AT13+OFFSET('Station-to-Station Summaries'!AL4,$B14,AU$3))/'Station-to-Station Summaries'!BB20</f>
        <v>0.001045769171634024</v>
      </c>
      <c r="AV14" s="196">
        <f ca="1">'Station-to-Station Summaries'!AU13+OFFSET('Station-to-Station Summaries'!AL4,AV$3,$B14)</f>
        <v>0</v>
      </c>
      <c r="AW14" s="9">
        <f ca="1">'Station-to-Station Summaries'!AV13+OFFSET('Station-to-Station Summaries'!AL4,AW$3,$B14)</f>
        <v>96.61999999999999</v>
      </c>
      <c r="AX14" s="9">
        <f ca="1">'Station-to-Station Summaries'!AW13+OFFSET('Station-to-Station Summaries'!AL4,AX$3,$B14)</f>
        <v>42.06</v>
      </c>
      <c r="AY14" s="9">
        <f ca="1">'Station-to-Station Summaries'!AX13+OFFSET('Station-to-Station Summaries'!AL4,AY$3,$B14)</f>
        <v>73.84</v>
      </c>
      <c r="AZ14" s="9">
        <f ca="1">'Station-to-Station Summaries'!AY13+OFFSET('Station-to-Station Summaries'!AL4,AZ$3,$B14)</f>
        <v>125.98</v>
      </c>
      <c r="BA14" s="9">
        <f ca="1">'Station-to-Station Summaries'!AZ13+OFFSET('Station-to-Station Summaries'!AL4,BA$3,$B14)</f>
        <v>77.16</v>
      </c>
      <c r="BB14" s="9">
        <f ca="1">'Station-to-Station Summaries'!BA13+OFFSET('Station-to-Station Summaries'!AL4,BB$3,$B14)</f>
        <v>463</v>
      </c>
      <c r="BC14" s="189">
        <f>SUM(AV14:BB14)</f>
        <v>878.66</v>
      </c>
    </row>
    <row r="15" spans="2:55" ht="15">
      <c r="B15">
        <v>10</v>
      </c>
      <c r="C15" s="16" t="s">
        <v>9</v>
      </c>
      <c r="D15" s="186">
        <f ca="1">('Station-to-Station Summaries'!C14+OFFSET('Station-to-Station Summaries'!B4,$B15,D$3))/'Station-to-Station Summaries'!R20</f>
        <v>0.03570444457994349</v>
      </c>
      <c r="E15" s="186">
        <f ca="1">('Station-to-Station Summaries'!D14+OFFSET('Station-to-Station Summaries'!B4,$B15,E$3))/'Station-to-Station Summaries'!R20</f>
        <v>0.0019681792692447246</v>
      </c>
      <c r="F15" s="186">
        <f ca="1">('Station-to-Station Summaries'!E14+OFFSET('Station-to-Station Summaries'!B4,$B15,F$3))/'Station-to-Station Summaries'!R20</f>
        <v>0.001000582756990335</v>
      </c>
      <c r="G15" s="186">
        <f ca="1">('Station-to-Station Summaries'!F14+OFFSET('Station-to-Station Summaries'!B4,$B15,G$3))/'Station-to-Station Summaries'!R20</f>
        <v>0.0027155342888682083</v>
      </c>
      <c r="H15" s="186">
        <f ca="1">('Station-to-Station Summaries'!G14+OFFSET('Station-to-Station Summaries'!B4,$B15,H$3))/'Station-to-Station Summaries'!R20</f>
        <v>0.008465803093443367</v>
      </c>
      <c r="I15" s="186">
        <f ca="1">('Station-to-Station Summaries'!H14+OFFSET('Station-to-Station Summaries'!B4,$B15,I$3))/'Station-to-Station Summaries'!R20</f>
        <v>0.0028251552435967536</v>
      </c>
      <c r="J15" s="186">
        <f ca="1">('Station-to-Station Summaries'!I14+OFFSET('Station-to-Station Summaries'!B4,$B15,J$3))/'Station-to-Station Summaries'!R20</f>
        <v>0.004414159295573745</v>
      </c>
      <c r="K15" s="186">
        <f ca="1">('Station-to-Station Summaries'!J14+OFFSET('Station-to-Station Summaries'!B4,$B15,K$3))/'Station-to-Station Summaries'!R20</f>
        <v>0.0018635562303852625</v>
      </c>
      <c r="L15" s="186">
        <f ca="1">('Station-to-Station Summaries'!K14+OFFSET('Station-to-Station Summaries'!B4,$B15,L$3))/'Station-to-Station Summaries'!R20</f>
        <v>0.001282132017615321</v>
      </c>
      <c r="M15" s="196">
        <f ca="1">'Station-to-Station Summaries'!L14+OFFSET('Station-to-Station Summaries'!B4,M$3,$B15)</f>
        <v>0</v>
      </c>
      <c r="N15" s="9">
        <f ca="1">'Station-to-Station Summaries'!M14+OFFSET('Station-to-Station Summaries'!B4,N$3,$B15)</f>
        <v>57.08</v>
      </c>
      <c r="O15" s="9">
        <f ca="1">'Station-to-Station Summaries'!N14+OFFSET('Station-to-Station Summaries'!B4,O$3,$B15)</f>
        <v>229.14</v>
      </c>
      <c r="P15" s="9">
        <f ca="1">'Station-to-Station Summaries'!O14+OFFSET('Station-to-Station Summaries'!B4,P$3,$B15)</f>
        <v>242.76</v>
      </c>
      <c r="Q15" s="9">
        <f ca="1">'Station-to-Station Summaries'!P14+OFFSET('Station-to-Station Summaries'!B4,Q$3,$B15)</f>
        <v>136.36</v>
      </c>
      <c r="R15" s="9">
        <f ca="1">'Station-to-Station Summaries'!Q14+OFFSET('Station-to-Station Summaries'!B4,R$3,$B15)</f>
        <v>731.26</v>
      </c>
      <c r="S15" s="189">
        <f>SUM(M15:R15)</f>
        <v>1396.6</v>
      </c>
      <c r="U15" s="16" t="s">
        <v>9</v>
      </c>
      <c r="V15" s="186">
        <f ca="1">('Station-to-Station Summaries'!U14+OFFSET('Station-to-Station Summaries'!T4,$B15,V$3))/'Station-to-Station Summaries'!AJ20</f>
        <v>0.060371930025472205</v>
      </c>
      <c r="W15" s="186">
        <f ca="1">('Station-to-Station Summaries'!V14+OFFSET('Station-to-Station Summaries'!T4,$B15,W$3))/'Station-to-Station Summaries'!AJ20</f>
        <v>0</v>
      </c>
      <c r="X15" s="186">
        <f ca="1">('Station-to-Station Summaries'!W14+OFFSET('Station-to-Station Summaries'!T4,$B15,X$3))/'Station-to-Station Summaries'!AJ20</f>
        <v>0.00146136409749564</v>
      </c>
      <c r="Y15" s="186">
        <f ca="1">('Station-to-Station Summaries'!X14+OFFSET('Station-to-Station Summaries'!T4,$B15,Y$3))/'Station-to-Station Summaries'!AJ20</f>
        <v>0.003381634694659133</v>
      </c>
      <c r="Z15" s="186">
        <f ca="1">('Station-to-Station Summaries'!Y14+OFFSET('Station-to-Station Summaries'!T4,$B15,Z$3))/'Station-to-Station Summaries'!AJ20</f>
        <v>0.023694263710246598</v>
      </c>
      <c r="AA15" s="186">
        <f ca="1">('Station-to-Station Summaries'!Z14+OFFSET('Station-to-Station Summaries'!T4,$B15,AA$3))/'Station-to-Station Summaries'!AJ20</f>
        <v>0.0005742555113384343</v>
      </c>
      <c r="AB15" s="186">
        <f ca="1">('Station-to-Station Summaries'!AA14+OFFSET('Station-to-Station Summaries'!T4,$B15,AB$3))/'Station-to-Station Summaries'!AJ20</f>
        <v>1.410743308201356E-05</v>
      </c>
      <c r="AC15" s="186">
        <f ca="1">('Station-to-Station Summaries'!AB14+OFFSET('Station-to-Station Summaries'!T4,$B15,AC$3))/'Station-to-Station Summaries'!AJ20</f>
        <v>0.00017800261153481814</v>
      </c>
      <c r="AD15" s="186">
        <f ca="1">('Station-to-Station Summaries'!AC14+OFFSET('Station-to-Station Summaries'!T4,$B15,AD$3))/'Station-to-Station Summaries'!AJ20</f>
        <v>0.00040787078587115673</v>
      </c>
      <c r="AE15" s="196">
        <f ca="1">'Station-to-Station Summaries'!AD14+OFFSET('Station-to-Station Summaries'!T4,AE$3,$B15)</f>
        <v>0</v>
      </c>
      <c r="AF15" s="9">
        <f ca="1">'Station-to-Station Summaries'!AE14+OFFSET('Station-to-Station Summaries'!T4,AF$3,$B15)</f>
        <v>92.18</v>
      </c>
      <c r="AG15" s="9">
        <f ca="1">'Station-to-Station Summaries'!AF14+OFFSET('Station-to-Station Summaries'!T4,AG$3,$B15)</f>
        <v>280.2</v>
      </c>
      <c r="AH15" s="9">
        <f ca="1">'Station-to-Station Summaries'!AG14+OFFSET('Station-to-Station Summaries'!T4,AH$3,$B15)</f>
        <v>311.9</v>
      </c>
      <c r="AI15" s="9">
        <f ca="1">'Station-to-Station Summaries'!AH14+OFFSET('Station-to-Station Summaries'!T4,AI$3,$B15)</f>
        <v>114.76</v>
      </c>
      <c r="AJ15" s="9">
        <f ca="1">'Station-to-Station Summaries'!AI14+OFFSET('Station-to-Station Summaries'!T4,AJ$3,$B15)</f>
        <v>588.32</v>
      </c>
      <c r="AK15" s="189">
        <f>SUM(AE15:AJ15)</f>
        <v>1387.3600000000001</v>
      </c>
      <c r="AM15" s="16" t="s">
        <v>9</v>
      </c>
      <c r="AN15" s="186">
        <f ca="1">('Station-to-Station Summaries'!AM14+OFFSET('Station-to-Station Summaries'!AL4,$B15,AN$3))/'Station-to-Station Summaries'!BB20</f>
        <v>0.04669075687151103</v>
      </c>
      <c r="AO15" s="186">
        <f ca="1">('Station-to-Station Summaries'!AN14+OFFSET('Station-to-Station Summaries'!AL4,$B15,AO$3))/'Station-to-Station Summaries'!BB20</f>
        <v>0.0010915989568549532</v>
      </c>
      <c r="AP15" s="186">
        <f ca="1">('Station-to-Station Summaries'!AO14+OFFSET('Station-to-Station Summaries'!AL4,$B15,AP$3))/'Station-to-Station Summaries'!BB20</f>
        <v>0.0012058038248651717</v>
      </c>
      <c r="AQ15" s="186">
        <f ca="1">('Station-to-Station Summaries'!AP14+OFFSET('Station-to-Station Summaries'!AL4,$B15,AQ$3))/'Station-to-Station Summaries'!BB20</f>
        <v>0.0030121995931497777</v>
      </c>
      <c r="AR15" s="186">
        <f ca="1">('Station-to-Station Summaries'!AQ14+OFFSET('Station-to-Station Summaries'!AL4,$B15,AR$3))/'Station-to-Station Summaries'!BB20</f>
        <v>0.015248197854574699</v>
      </c>
      <c r="AS15" s="186">
        <f ca="1">('Station-to-Station Summaries'!AR14+OFFSET('Station-to-Station Summaries'!AL4,$B15,AS$3))/'Station-to-Station Summaries'!BB20</f>
        <v>0.0018226579501371938</v>
      </c>
      <c r="AT15" s="186">
        <f ca="1">('Station-to-Station Summaries'!AS14+OFFSET('Station-to-Station Summaries'!AL4,$B15,AT$3))/'Station-to-Station Summaries'!BB20</f>
        <v>0.0024544806746144383</v>
      </c>
      <c r="AU15" s="186">
        <f ca="1">('Station-to-Station Summaries'!AT14+OFFSET('Station-to-Station Summaries'!AL4,$B15,AU$3))/'Station-to-Station Summaries'!BB20</f>
        <v>0.0011128506717759485</v>
      </c>
      <c r="AV15" s="186">
        <f ca="1">('Station-to-Station Summaries'!AU14+OFFSET('Station-to-Station Summaries'!AL4,$B15,AV$3))/'Station-to-Station Summaries'!BB20</f>
        <v>0.0008927568242028573</v>
      </c>
      <c r="AW15" s="196">
        <f ca="1">'Station-to-Station Summaries'!AV14+OFFSET('Station-to-Station Summaries'!AL4,AW$3,$B15)</f>
        <v>0</v>
      </c>
      <c r="AX15" s="9">
        <f ca="1">'Station-to-Station Summaries'!AW14+OFFSET('Station-to-Station Summaries'!AL4,AX$3,$B15)</f>
        <v>149.26</v>
      </c>
      <c r="AY15" s="9">
        <f ca="1">'Station-to-Station Summaries'!AX14+OFFSET('Station-to-Station Summaries'!AL4,AY$3,$B15)</f>
        <v>509.34</v>
      </c>
      <c r="AZ15" s="9">
        <f ca="1">'Station-to-Station Summaries'!AY14+OFFSET('Station-to-Station Summaries'!AL4,AZ$3,$B15)</f>
        <v>554.66</v>
      </c>
      <c r="BA15" s="9">
        <f ca="1">'Station-to-Station Summaries'!AZ14+OFFSET('Station-to-Station Summaries'!AL4,BA$3,$B15)</f>
        <v>251.12</v>
      </c>
      <c r="BB15" s="9">
        <f ca="1">'Station-to-Station Summaries'!BA14+OFFSET('Station-to-Station Summaries'!AL4,BB$3,$B15)</f>
        <v>1319.58</v>
      </c>
      <c r="BC15" s="189">
        <f>SUM(AW15:BB15)</f>
        <v>2783.9599999999996</v>
      </c>
    </row>
    <row r="16" spans="2:55" ht="15">
      <c r="B16">
        <v>11</v>
      </c>
      <c r="C16" s="16" t="s">
        <v>10</v>
      </c>
      <c r="D16" s="186">
        <f ca="1">('Station-to-Station Summaries'!C15+OFFSET('Station-to-Station Summaries'!B4,$B16,D$3))/'Station-to-Station Summaries'!R20</f>
        <v>0.022011487876222282</v>
      </c>
      <c r="E16" s="186">
        <f ca="1">('Station-to-Station Summaries'!D15+OFFSET('Station-to-Station Summaries'!B4,$B16,E$3))/'Station-to-Station Summaries'!R20</f>
        <v>0.0021747597918334717</v>
      </c>
      <c r="F16" s="186">
        <f ca="1">('Station-to-Station Summaries'!E15+OFFSET('Station-to-Station Summaries'!B4,$B16,F$3))/'Station-to-Station Summaries'!R20</f>
        <v>0.0010345685849000967</v>
      </c>
      <c r="G16" s="186">
        <f ca="1">('Station-to-Station Summaries'!F15+OFFSET('Station-to-Station Summaries'!B4,$B16,G$3))/'Station-to-Station Summaries'!R20</f>
        <v>0.002215409507568677</v>
      </c>
      <c r="H16" s="186">
        <f ca="1">('Station-to-Station Summaries'!G15+OFFSET('Station-to-Station Summaries'!B4,$B16,H$3))/'Station-to-Station Summaries'!R20</f>
        <v>0.006203079982314041</v>
      </c>
      <c r="I16" s="186">
        <f ca="1">('Station-to-Station Summaries'!H15+OFFSET('Station-to-Station Summaries'!B4,$B16,I$3))/'Station-to-Station Summaries'!R20</f>
        <v>0.0037127851019458217</v>
      </c>
      <c r="J16" s="186">
        <f ca="1">('Station-to-Station Summaries'!I15+OFFSET('Station-to-Station Summaries'!B4,$B16,J$3))/'Station-to-Station Summaries'!R20</f>
        <v>0.009591333747160768</v>
      </c>
      <c r="K16" s="186">
        <f ca="1">('Station-to-Station Summaries'!J15+OFFSET('Station-to-Station Summaries'!B4,$B16,K$3))/'Station-to-Station Summaries'!R20</f>
        <v>0.0021544349339658693</v>
      </c>
      <c r="L16" s="186">
        <f ca="1">('Station-to-Station Summaries'!K15+OFFSET('Station-to-Station Summaries'!B4,$B16,L$3))/'Station-to-Station Summaries'!R20</f>
        <v>0.00030987078388312075</v>
      </c>
      <c r="M16" s="186">
        <f ca="1">('Station-to-Station Summaries'!L15+OFFSET('Station-to-Station Summaries'!B4,$B16,M$3))/'Station-to-Station Summaries'!R20</f>
        <v>0.0009509367926907812</v>
      </c>
      <c r="N16" s="196">
        <f ca="1">'Station-to-Station Summaries'!M15+OFFSET('Station-to-Station Summaries'!B4,N$3,$B16)</f>
        <v>0</v>
      </c>
      <c r="O16" s="8">
        <f ca="1">'Station-to-Station Summaries'!N15+OFFSET('Station-to-Station Summaries'!B4,O$3,$B16)</f>
        <v>2519.2400000000002</v>
      </c>
      <c r="P16" s="8">
        <f ca="1">'Station-to-Station Summaries'!O15+OFFSET('Station-to-Station Summaries'!B4,P$3,$B16)</f>
        <v>4248.36</v>
      </c>
      <c r="Q16" s="8">
        <f ca="1">'Station-to-Station Summaries'!P15+OFFSET('Station-to-Station Summaries'!B4,Q$3,$B16)</f>
        <v>825.8399999999999</v>
      </c>
      <c r="R16" s="8">
        <f ca="1">'Station-to-Station Summaries'!Q15+OFFSET('Station-to-Station Summaries'!B4,R$3,$B16)</f>
        <v>1372.1999999999998</v>
      </c>
      <c r="S16" s="189">
        <f>SUM(N16:R16)</f>
        <v>8965.64</v>
      </c>
      <c r="U16" s="16" t="s">
        <v>10</v>
      </c>
      <c r="V16" s="186">
        <f ca="1">('Station-to-Station Summaries'!U15+OFFSET('Station-to-Station Summaries'!T4,$B16,V$3))/'Station-to-Station Summaries'!AJ20</f>
        <v>0.03932737418762969</v>
      </c>
      <c r="W16" s="186">
        <f ca="1">('Station-to-Station Summaries'!V15+OFFSET('Station-to-Station Summaries'!T4,$B16,W$3))/'Station-to-Station Summaries'!AJ20</f>
        <v>0</v>
      </c>
      <c r="X16" s="186">
        <f ca="1">('Station-to-Station Summaries'!W15+OFFSET('Station-to-Station Summaries'!T4,$B16,X$3))/'Station-to-Station Summaries'!AJ20</f>
        <v>0.0008534997014618203</v>
      </c>
      <c r="Y16" s="186">
        <f ca="1">('Station-to-Station Summaries'!X15+OFFSET('Station-to-Station Summaries'!T4,$B16,Y$3))/'Station-to-Station Summaries'!AJ20</f>
        <v>0.00172027698700083</v>
      </c>
      <c r="Z16" s="186">
        <f ca="1">('Station-to-Station Summaries'!Y15+OFFSET('Station-to-Station Summaries'!T4,$B16,Z$3))/'Station-to-Station Summaries'!AJ20</f>
        <v>0.011018320161555004</v>
      </c>
      <c r="AA16" s="186">
        <f ca="1">('Station-to-Station Summaries'!Z15+OFFSET('Station-to-Station Summaries'!T4,$B16,AA$3))/'Station-to-Station Summaries'!AJ20</f>
        <v>0.0011817049828698417</v>
      </c>
      <c r="AB16" s="186">
        <f ca="1">('Station-to-Station Summaries'!AA15+OFFSET('Station-to-Station Summaries'!T4,$B16,AB$3))/'Station-to-Station Summaries'!AJ20</f>
        <v>0.003285372210099511</v>
      </c>
      <c r="AC16" s="186">
        <f ca="1">('Station-to-Station Summaries'!AB15+OFFSET('Station-to-Station Summaries'!T4,$B16,AC$3))/'Station-to-Station Summaries'!AJ20</f>
        <v>0.0013153106726465583</v>
      </c>
      <c r="AD16" s="186">
        <f ca="1">('Station-to-Station Summaries'!AC15+OFFSET('Station-to-Station Summaries'!T4,$B16,AD$3))/'Station-to-Station Summaries'!AJ20</f>
        <v>0.0004867064413294678</v>
      </c>
      <c r="AE16" s="186">
        <f ca="1">('Station-to-Station Summaries'!AD15+OFFSET('Station-to-Station Summaries'!T4,$B16,AE$3))/'Station-to-Station Summaries'!AJ20</f>
        <v>0.0019123870316176618</v>
      </c>
      <c r="AF16" s="196">
        <f ca="1">'Station-to-Station Summaries'!AE15+OFFSET('Station-to-Station Summaries'!T4,AF$3,$B16)</f>
        <v>0</v>
      </c>
      <c r="AG16" s="8">
        <f ca="1">'Station-to-Station Summaries'!AF15+OFFSET('Station-to-Station Summaries'!T4,AG$3,$B16)</f>
        <v>39.919999999999995</v>
      </c>
      <c r="AH16" s="8">
        <f ca="1">'Station-to-Station Summaries'!AG15+OFFSET('Station-to-Station Summaries'!T4,AH$3,$B16)</f>
        <v>270.38</v>
      </c>
      <c r="AI16" s="8">
        <f ca="1">'Station-to-Station Summaries'!AH15+OFFSET('Station-to-Station Summaries'!T4,AI$3,$B16)</f>
        <v>235.84</v>
      </c>
      <c r="AJ16" s="8">
        <f ca="1">'Station-to-Station Summaries'!AI15+OFFSET('Station-to-Station Summaries'!T4,AJ$3,$B16)</f>
        <v>649.86</v>
      </c>
      <c r="AK16" s="189">
        <f>SUM(AF16:AJ16)</f>
        <v>1196</v>
      </c>
      <c r="AM16" s="16" t="s">
        <v>10</v>
      </c>
      <c r="AN16" s="186">
        <f ca="1">('Station-to-Station Summaries'!AM15+OFFSET('Station-to-Station Summaries'!AL4,$B16,AN$3))/'Station-to-Station Summaries'!BB20</f>
        <v>0.029723572476109378</v>
      </c>
      <c r="AO16" s="186">
        <f ca="1">('Station-to-Station Summaries'!AN15+OFFSET('Station-to-Station Summaries'!AL4,$B16,AO$3))/'Station-to-Station Summaries'!BB20</f>
        <v>0.0012061734199072759</v>
      </c>
      <c r="AP16" s="186">
        <f ca="1">('Station-to-Station Summaries'!AO15+OFFSET('Station-to-Station Summaries'!AL4,$B16,AP$3))/'Station-to-Station Summaries'!BB20</f>
        <v>0.0009539248036711137</v>
      </c>
      <c r="AQ16" s="186">
        <f ca="1">('Station-to-Station Summaries'!AP15+OFFSET('Station-to-Station Summaries'!AL4,$B16,AQ$3))/'Station-to-Station Summaries'!BB20</f>
        <v>0.001994889239757782</v>
      </c>
      <c r="AR16" s="186">
        <f ca="1">('Station-to-Station Summaries'!AQ15+OFFSET('Station-to-Station Summaries'!AL4,$B16,AR$3))/'Station-to-Station Summaries'!BB20</f>
        <v>0.008347673620966979</v>
      </c>
      <c r="AS16" s="186">
        <f ca="1">('Station-to-Station Summaries'!AR15+OFFSET('Station-to-Station Summaries'!AL4,$B16,AS$3))/'Station-to-Station Summaries'!BB20</f>
        <v>0.002585502117040401</v>
      </c>
      <c r="AT16" s="186">
        <f ca="1">('Station-to-Station Summaries'!AS15+OFFSET('Station-to-Station Summaries'!AL4,$B16,AT$3))/'Station-to-Station Summaries'!BB20</f>
        <v>0.006782808212697512</v>
      </c>
      <c r="AU16" s="186">
        <f ca="1">('Station-to-Station Summaries'!AT15+OFFSET('Station-to-Station Summaries'!AL4,$B16,AU$3))/'Station-to-Station Summaries'!BB20</f>
        <v>0.0017807089128583594</v>
      </c>
      <c r="AV16" s="186">
        <f ca="1">('Station-to-Station Summaries'!AU15+OFFSET('Station-to-Station Summaries'!AL4,$B16,AV$3))/'Station-to-Station Summaries'!BB20</f>
        <v>0.000388629186772637</v>
      </c>
      <c r="AW16" s="186">
        <f ca="1">('Station-to-Station Summaries'!AV15+OFFSET('Station-to-Station Summaries'!AL4,$B16,AW$3))/'Station-to-Station Summaries'!BB20</f>
        <v>0.001379143899612073</v>
      </c>
      <c r="AX16" s="196">
        <f ca="1">'Station-to-Station Summaries'!AW15+OFFSET('Station-to-Station Summaries'!AL4,AX$3,$B16)</f>
        <v>0</v>
      </c>
      <c r="AY16" s="8">
        <f ca="1">'Station-to-Station Summaries'!AX15+OFFSET('Station-to-Station Summaries'!AL4,AY$3,$B16)</f>
        <v>2559.1600000000003</v>
      </c>
      <c r="AZ16" s="8">
        <f ca="1">'Station-to-Station Summaries'!AY15+OFFSET('Station-to-Station Summaries'!AL4,AZ$3,$B16)</f>
        <v>4518.74</v>
      </c>
      <c r="BA16" s="8">
        <f ca="1">'Station-to-Station Summaries'!AZ15+OFFSET('Station-to-Station Summaries'!AL4,BA$3,$B16)</f>
        <v>1061.6799999999998</v>
      </c>
      <c r="BB16" s="8">
        <f ca="1">'Station-to-Station Summaries'!BA15+OFFSET('Station-to-Station Summaries'!AL4,BB$3,$B16)</f>
        <v>2022.06</v>
      </c>
      <c r="BC16" s="189">
        <f>SUM(AX16:BB16)</f>
        <v>10161.64</v>
      </c>
    </row>
    <row r="17" spans="2:55" ht="15">
      <c r="B17">
        <v>12</v>
      </c>
      <c r="C17" s="16" t="s">
        <v>11</v>
      </c>
      <c r="D17" s="186">
        <f ca="1">('Station-to-Station Summaries'!C16+OFFSET('Station-to-Station Summaries'!B4,$B17,D$3))/'Station-to-Station Summaries'!R20</f>
        <v>0.012762677963289308</v>
      </c>
      <c r="E17" s="186">
        <f ca="1">('Station-to-Station Summaries'!D16+OFFSET('Station-to-Station Summaries'!B4,$B17,E$3))/'Station-to-Station Summaries'!R20</f>
        <v>0.0008573091687433007</v>
      </c>
      <c r="F17" s="186">
        <f ca="1">('Station-to-Station Summaries'!E16+OFFSET('Station-to-Station Summaries'!B4,$B17,F$3))/'Station-to-Station Summaries'!R20</f>
        <v>0.0005104538074289688</v>
      </c>
      <c r="G17" s="186">
        <f ca="1">('Station-to-Station Summaries'!F16+OFFSET('Station-to-Station Summaries'!B4,$B17,G$3))/'Station-to-Station Summaries'!R20</f>
        <v>0.0008809659705236249</v>
      </c>
      <c r="H17" s="186">
        <f ca="1">('Station-to-Station Summaries'!G16+OFFSET('Station-to-Station Summaries'!B4,$B17,H$3))/'Station-to-Station Summaries'!R20</f>
        <v>0.001831569568823134</v>
      </c>
      <c r="I17" s="186">
        <f ca="1">('Station-to-Station Summaries'!H16+OFFSET('Station-to-Station Summaries'!B4,$B17,I$3))/'Station-to-Station Summaries'!R20</f>
        <v>0.001659641262926693</v>
      </c>
      <c r="J17" s="186">
        <f ca="1">('Station-to-Station Summaries'!I16+OFFSET('Station-to-Station Summaries'!B4,$B17,J$3))/'Station-to-Station Summaries'!R20</f>
        <v>0.004841980893967215</v>
      </c>
      <c r="K17" s="186">
        <f ca="1">('Station-to-Station Summaries'!J16+OFFSET('Station-to-Station Summaries'!B4,$B17,K$3))/'Station-to-Station Summaries'!R20</f>
        <v>0.0010269051139008367</v>
      </c>
      <c r="L17" s="186">
        <f ca="1">('Station-to-Station Summaries'!K16+OFFSET('Station-to-Station Summaries'!B4,$B17,L$3))/'Station-to-Station Summaries'!R20</f>
        <v>0.0003858391050931761</v>
      </c>
      <c r="M17" s="186">
        <f ca="1">('Station-to-Station Summaries'!L16+OFFSET('Station-to-Station Summaries'!B4,$B17,M$3))/'Station-to-Station Summaries'!R20</f>
        <v>0.0038174081408052837</v>
      </c>
      <c r="N17" s="187">
        <f ca="1">('Station-to-Station Summaries'!M16+OFFSET('Station-to-Station Summaries'!B4,$B17,N$3))/'Station-to-Station Summaries'!R20</f>
        <v>0.04196983191342544</v>
      </c>
      <c r="O17" s="196">
        <f ca="1">'Station-to-Station Summaries'!N16+OFFSET('Station-to-Station Summaries'!B4,O$3,$B17)</f>
        <v>0</v>
      </c>
      <c r="P17" s="8">
        <f ca="1">'Station-to-Station Summaries'!O16+OFFSET('Station-to-Station Summaries'!B4,P$3,$B17)</f>
        <v>247.62</v>
      </c>
      <c r="Q17" s="8">
        <f ca="1">'Station-to-Station Summaries'!P16+OFFSET('Station-to-Station Summaries'!B4,Q$3,$B17)</f>
        <v>0</v>
      </c>
      <c r="R17" s="8">
        <f ca="1">'Station-to-Station Summaries'!Q16+OFFSET('Station-to-Station Summaries'!B4,R$3,$B17)</f>
        <v>2.34</v>
      </c>
      <c r="S17" s="189">
        <f>SUM(O17:R17)</f>
        <v>249.96</v>
      </c>
      <c r="U17" s="16" t="s">
        <v>11</v>
      </c>
      <c r="V17" s="186">
        <f ca="1">('Station-to-Station Summaries'!U16+OFFSET('Station-to-Station Summaries'!T4,$B17,V$3))/'Station-to-Station Summaries'!AJ20</f>
        <v>0.037932398010519994</v>
      </c>
      <c r="W17" s="186">
        <f ca="1">('Station-to-Station Summaries'!V16+OFFSET('Station-to-Station Summaries'!T4,$B17,W$3))/'Station-to-Station Summaries'!AJ20</f>
        <v>0</v>
      </c>
      <c r="X17" s="186">
        <f ca="1">('Station-to-Station Summaries'!W16+OFFSET('Station-to-Station Summaries'!T4,$B17,X$3))/'Station-to-Station Summaries'!AJ20</f>
        <v>0.00027219047358237927</v>
      </c>
      <c r="Y17" s="186">
        <f ca="1">('Station-to-Station Summaries'!X16+OFFSET('Station-to-Station Summaries'!T4,$B17,Y$3))/'Station-to-Station Summaries'!AJ20</f>
        <v>0.0005348376836092788</v>
      </c>
      <c r="Z17" s="186">
        <f ca="1">('Station-to-Station Summaries'!Y16+OFFSET('Station-to-Station Summaries'!T4,$B17,Z$3))/'Station-to-Station Summaries'!AJ20</f>
        <v>0.00940716831868857</v>
      </c>
      <c r="AA17" s="186">
        <f ca="1">('Station-to-Station Summaries'!Z16+OFFSET('Station-to-Station Summaries'!T4,$B17,AA$3))/'Station-to-Station Summaries'!AJ20</f>
        <v>0.0007999744406506513</v>
      </c>
      <c r="AB17" s="186">
        <f ca="1">('Station-to-Station Summaries'!AA16+OFFSET('Station-to-Station Summaries'!T4,$B17,AB$3))/'Station-to-Station Summaries'!AJ20</f>
        <v>0.005467875092787491</v>
      </c>
      <c r="AC17" s="186">
        <f ca="1">('Station-to-Station Summaries'!AB16+OFFSET('Station-to-Station Summaries'!T4,$B17,AC$3))/'Station-to-Station Summaries'!AJ20</f>
        <v>0.0021306373198864597</v>
      </c>
      <c r="AD17" s="186">
        <f ca="1">('Station-to-Station Summaries'!AC16+OFFSET('Station-to-Station Summaries'!T4,$B17,AD$3))/'Station-to-Station Summaries'!AJ20</f>
        <v>0.0010514186891124224</v>
      </c>
      <c r="AE17" s="186">
        <f ca="1">('Station-to-Station Summaries'!AD16+OFFSET('Station-to-Station Summaries'!T4,$B17,AE$3))/'Station-to-Station Summaries'!AJ20</f>
        <v>0.005813092278794411</v>
      </c>
      <c r="AF17" s="187">
        <f ca="1">('Station-to-Station Summaries'!AE16+OFFSET('Station-to-Station Summaries'!T4,$B17,AF$3))/'Station-to-Station Summaries'!AJ20</f>
        <v>0.0008281893068146783</v>
      </c>
      <c r="AG17" s="196">
        <f ca="1">'Station-to-Station Summaries'!AF16+OFFSET('Station-to-Station Summaries'!T4,AG$3,$B17)</f>
        <v>0</v>
      </c>
      <c r="AH17" s="8">
        <f ca="1">'Station-to-Station Summaries'!AG16+OFFSET('Station-to-Station Summaries'!T4,AH$3,$B17)</f>
        <v>1.06</v>
      </c>
      <c r="AI17" s="8">
        <f ca="1">'Station-to-Station Summaries'!AH16+OFFSET('Station-to-Station Summaries'!T4,AI$3,$B17)</f>
        <v>11.799999999999999</v>
      </c>
      <c r="AJ17" s="8">
        <f ca="1">'Station-to-Station Summaries'!AI16+OFFSET('Station-to-Station Summaries'!T4,AJ$3,$B17)</f>
        <v>2.2</v>
      </c>
      <c r="AK17" s="189">
        <f>SUM(AG17:AJ17)</f>
        <v>15.059999999999999</v>
      </c>
      <c r="AM17" s="16" t="s">
        <v>11</v>
      </c>
      <c r="AN17" s="186">
        <f ca="1">('Station-to-Station Summaries'!AM16+OFFSET('Station-to-Station Summaries'!AL4,$B17,AN$3))/'Station-to-Station Summaries'!BB20</f>
        <v>0.02397267362096698</v>
      </c>
      <c r="AO17" s="186">
        <f ca="1">('Station-to-Station Summaries'!AN16+OFFSET('Station-to-Station Summaries'!AL4,$B17,AO$3))/'Station-to-Station Summaries'!BB20</f>
        <v>0.0004754840216671398</v>
      </c>
      <c r="AP17" s="186">
        <f ca="1">('Station-to-Station Summaries'!AO16+OFFSET('Station-to-Station Summaries'!AL4,$B17,AP$3))/'Station-to-Station Summaries'!BB20</f>
        <v>0.0004043369760620683</v>
      </c>
      <c r="AQ17" s="186">
        <f ca="1">('Station-to-Station Summaries'!AP16+OFFSET('Station-to-Station Summaries'!AL4,$B17,AQ$3))/'Station-to-Station Summaries'!BB20</f>
        <v>0.0007268086502980414</v>
      </c>
      <c r="AR17" s="186">
        <f ca="1">('Station-to-Station Summaries'!AQ16+OFFSET('Station-to-Station Summaries'!AL4,$B17,AR$3))/'Station-to-Station Summaries'!BB20</f>
        <v>0.005205561370517552</v>
      </c>
      <c r="AS17" s="186">
        <f ca="1">('Station-to-Station Summaries'!AR16+OFFSET('Station-to-Station Summaries'!AL4,$B17,AS$3))/'Station-to-Station Summaries'!BB20</f>
        <v>0.001276766072949191</v>
      </c>
      <c r="AT17" s="186">
        <f ca="1">('Station-to-Station Summaries'!AS16+OFFSET('Station-to-Station Summaries'!AL4,$B17,AT$3))/'Station-to-Station Summaries'!BB20</f>
        <v>0.005120739308354622</v>
      </c>
      <c r="AU17" s="186">
        <f ca="1">('Station-to-Station Summaries'!AT16+OFFSET('Station-to-Station Summaries'!AL4,$B17,AU$3))/'Station-to-Station Summaries'!BB20</f>
        <v>0.0015184812304853818</v>
      </c>
      <c r="AV17" s="186">
        <f ca="1">('Station-to-Station Summaries'!AU16+OFFSET('Station-to-Station Summaries'!AL4,$B17,AV$3))/'Station-to-Station Summaries'!BB20</f>
        <v>0.0006822724477244773</v>
      </c>
      <c r="AW17" s="186">
        <f ca="1">('Station-to-Station Summaries'!AV16+OFFSET('Station-to-Station Summaries'!AL4,$B17,AW$3))/'Station-to-Station Summaries'!BB20</f>
        <v>0.004706238468634686</v>
      </c>
      <c r="AX17" s="187">
        <f ca="1">('Station-to-Station Summaries'!AW16+OFFSET('Station-to-Station Summaries'!AL4,$B17,AX$3))/'Station-to-Station Summaries'!BB20</f>
        <v>0.023646321198788914</v>
      </c>
      <c r="AY17" s="196">
        <f ca="1">'Station-to-Station Summaries'!AX16+OFFSET('Station-to-Station Summaries'!AL4,AY$3,$B17)</f>
        <v>0</v>
      </c>
      <c r="AZ17" s="8">
        <f ca="1">'Station-to-Station Summaries'!AY16+OFFSET('Station-to-Station Summaries'!AL4,AZ$3,$B17)</f>
        <v>248.68</v>
      </c>
      <c r="BA17" s="8">
        <f ca="1">'Station-to-Station Summaries'!AZ16+OFFSET('Station-to-Station Summaries'!AL4,BA$3,$B17)</f>
        <v>11.799999999999999</v>
      </c>
      <c r="BB17" s="8">
        <f ca="1">'Station-to-Station Summaries'!BA16+OFFSET('Station-to-Station Summaries'!AL4,BB$3,$B17)</f>
        <v>4.54</v>
      </c>
      <c r="BC17" s="189">
        <f>SUM(AY17:BB17)</f>
        <v>265.02000000000004</v>
      </c>
    </row>
    <row r="18" spans="2:55" ht="15">
      <c r="B18">
        <v>13</v>
      </c>
      <c r="C18" s="16" t="s">
        <v>12</v>
      </c>
      <c r="D18" s="186">
        <f ca="1">('Station-to-Station Summaries'!C17+OFFSET('Station-to-Station Summaries'!B4,$B18,D$3))/'Station-to-Station Summaries'!R20</f>
        <v>0.023913694655995115</v>
      </c>
      <c r="E18" s="186">
        <f ca="1">('Station-to-Station Summaries'!D17+OFFSET('Station-to-Station Summaries'!B4,$B18,E$3))/'Station-to-Station Summaries'!R20</f>
        <v>0</v>
      </c>
      <c r="F18" s="186">
        <f ca="1">('Station-to-Station Summaries'!E17+OFFSET('Station-to-Station Summaries'!B4,$B18,F$3))/'Station-to-Station Summaries'!R20</f>
        <v>0.00050912102986388</v>
      </c>
      <c r="G18" s="186">
        <f ca="1">('Station-to-Station Summaries'!F17+OFFSET('Station-to-Station Summaries'!B4,$B18,G$3))/'Station-to-Station Summaries'!R20</f>
        <v>0.0009509367926907812</v>
      </c>
      <c r="H18" s="186">
        <f ca="1">('Station-to-Station Summaries'!G17+OFFSET('Station-to-Station Summaries'!B4,$B18,H$3))/'Station-to-Station Summaries'!R20</f>
        <v>0.0026355676349628866</v>
      </c>
      <c r="I18" s="186">
        <f ca="1">('Station-to-Station Summaries'!H17+OFFSET('Station-to-Station Summaries'!B4,$B18,I$3))/'Station-to-Station Summaries'!R20</f>
        <v>0.003458890975796426</v>
      </c>
      <c r="J18" s="186">
        <f ca="1">('Station-to-Station Summaries'!I17+OFFSET('Station-to-Station Summaries'!B4,$B18,J$3))/'Station-to-Station Summaries'!R20</f>
        <v>0.01559682945545041</v>
      </c>
      <c r="K18" s="186">
        <f ca="1">('Station-to-Station Summaries'!J17+OFFSET('Station-to-Station Summaries'!B4,$B18,K$3))/'Station-to-Station Summaries'!R20</f>
        <v>0.002198083399222524</v>
      </c>
      <c r="L18" s="186">
        <f ca="1">('Station-to-Station Summaries'!K17+OFFSET('Station-to-Station Summaries'!B4,$B18,L$3))/'Station-to-Station Summaries'!R20</f>
        <v>0.0005291126933402104</v>
      </c>
      <c r="M18" s="186">
        <f ca="1">('Station-to-Station Summaries'!L17+OFFSET('Station-to-Station Summaries'!B4,$B18,M$3))/'Station-to-Station Summaries'!R20</f>
        <v>0.004044313521261634</v>
      </c>
      <c r="N18" s="187">
        <f ca="1">('Station-to-Station Summaries'!M17+OFFSET('Station-to-Station Summaries'!B4,$B18,N$3))/'Station-to-Station Summaries'!R20</f>
        <v>0.0707764862052524</v>
      </c>
      <c r="O18" s="187">
        <f ca="1">('Station-to-Station Summaries'!N17+OFFSET('Station-to-Station Summaries'!B4,$B18,O$3))/'Station-to-Station Summaries'!R20</f>
        <v>0.004125279758340772</v>
      </c>
      <c r="P18" s="196">
        <f ca="1">'Station-to-Station Summaries'!O17+OFFSET('Station-to-Station Summaries'!B4,P$3,$B18)</f>
        <v>0</v>
      </c>
      <c r="Q18" s="8">
        <f ca="1">'Station-to-Station Summaries'!P17+OFFSET('Station-to-Station Summaries'!B4,Q$3,$B18)</f>
        <v>3721.06</v>
      </c>
      <c r="R18" s="8">
        <f ca="1">'Station-to-Station Summaries'!Q17+OFFSET('Station-to-Station Summaries'!B4,R$3,$B18)</f>
        <v>3614.2200000000003</v>
      </c>
      <c r="S18" s="189">
        <f>SUM(P18:R18)</f>
        <v>7335.280000000001</v>
      </c>
      <c r="U18" s="16" t="s">
        <v>12</v>
      </c>
      <c r="V18" s="186">
        <f ca="1">('Station-to-Station Summaries'!U17+OFFSET('Station-to-Station Summaries'!T4,$B18,V$3))/'Station-to-Station Summaries'!AJ20</f>
        <v>0.07111432539292312</v>
      </c>
      <c r="W18" s="186">
        <f ca="1">('Station-to-Station Summaries'!V17+OFFSET('Station-to-Station Summaries'!T4,$B18,W$3))/'Station-to-Station Summaries'!AJ20</f>
        <v>0</v>
      </c>
      <c r="X18" s="186">
        <f ca="1">('Station-to-Station Summaries'!W17+OFFSET('Station-to-Station Summaries'!T4,$B18,X$3))/'Station-to-Station Summaries'!AJ20</f>
        <v>0.0036899235999513706</v>
      </c>
      <c r="Y18" s="186">
        <f ca="1">('Station-to-Station Summaries'!X17+OFFSET('Station-to-Station Summaries'!T4,$B18,Y$3))/'Station-to-Station Summaries'!AJ20</f>
        <v>0.00793211171261333</v>
      </c>
      <c r="Z18" s="186">
        <f ca="1">('Station-to-Station Summaries'!Y17+OFFSET('Station-to-Station Summaries'!T4,$B18,Z$3))/'Station-to-Station Summaries'!AJ20</f>
        <v>0.015126487659937833</v>
      </c>
      <c r="AA18" s="186">
        <f ca="1">('Station-to-Station Summaries'!Z17+OFFSET('Station-to-Station Summaries'!T4,$B18,AA$3))/'Station-to-Station Summaries'!AJ20</f>
        <v>0.005823880315857128</v>
      </c>
      <c r="AB18" s="186">
        <f ca="1">('Station-to-Station Summaries'!AA17+OFFSET('Station-to-Station Summaries'!T4,$B18,AB$3))/'Station-to-Station Summaries'!AJ20</f>
        <v>0.017571222828150303</v>
      </c>
      <c r="AC18" s="186">
        <f ca="1">('Station-to-Station Summaries'!AB17+OFFSET('Station-to-Station Summaries'!T4,$B18,AC$3))/'Station-to-Station Summaries'!AJ20</f>
        <v>0.004803166039923206</v>
      </c>
      <c r="AD18" s="186">
        <f ca="1">('Station-to-Station Summaries'!AC17+OFFSET('Station-to-Station Summaries'!T4,$B18,AD$3))/'Station-to-Station Summaries'!AJ20</f>
        <v>0.0019547093308637025</v>
      </c>
      <c r="AE18" s="186">
        <f ca="1">('Station-to-Station Summaries'!AD17+OFFSET('Station-to-Station Summaries'!T4,$B18,AE$3))/'Station-to-Station Summaries'!AJ20</f>
        <v>0.00647074761511769</v>
      </c>
      <c r="AF18" s="187">
        <f ca="1">('Station-to-Station Summaries'!AE17+OFFSET('Station-to-Station Summaries'!T4,$B18,AF$3))/'Station-to-Station Summaries'!AJ20</f>
        <v>0.0056093643481100386</v>
      </c>
      <c r="AG18" s="187">
        <f ca="1">('Station-to-Station Summaries'!AF17+OFFSET('Station-to-Station Summaries'!T4,$B18,AG$3))/'Station-to-Station Summaries'!AJ20</f>
        <v>2.1990998627844667E-05</v>
      </c>
      <c r="AH18" s="196">
        <f ca="1">'Station-to-Station Summaries'!AG17+OFFSET('Station-to-Station Summaries'!T4,AH$3,$B18)</f>
        <v>0</v>
      </c>
      <c r="AI18" s="8">
        <f ca="1">'Station-to-Station Summaries'!AH17+OFFSET('Station-to-Station Summaries'!T4,AI$3,$B18)</f>
        <v>15.82</v>
      </c>
      <c r="AJ18" s="8">
        <f ca="1">'Station-to-Station Summaries'!AI17+OFFSET('Station-to-Station Summaries'!T4,AJ$3,$B18)</f>
        <v>46.84</v>
      </c>
      <c r="AK18" s="189">
        <f>SUM(AH18:AJ18)</f>
        <v>62.660000000000004</v>
      </c>
      <c r="AM18" s="16" t="s">
        <v>12</v>
      </c>
      <c r="AN18" s="186">
        <f ca="1">('Station-to-Station Summaries'!AM17+OFFSET('Station-to-Station Summaries'!AL4,$B18,AN$3))/'Station-to-Station Summaries'!BB20</f>
        <v>0.044935734814078906</v>
      </c>
      <c r="AO18" s="186">
        <f ca="1">('Station-to-Station Summaries'!AN17+OFFSET('Station-to-Station Summaries'!AL4,$B18,AO$3))/'Station-to-Station Summaries'!BB20</f>
        <v>0</v>
      </c>
      <c r="AP18" s="186">
        <f ca="1">('Station-to-Station Summaries'!AO17+OFFSET('Station-to-Station Summaries'!AL4,$B18,AP$3))/'Station-to-Station Summaries'!BB20</f>
        <v>0.0019257749668842843</v>
      </c>
      <c r="AQ18" s="186">
        <f ca="1">('Station-to-Station Summaries'!AP17+OFFSET('Station-to-Station Summaries'!AL4,$B18,AQ$3))/'Station-to-Station Summaries'!BB20</f>
        <v>0.004060186335036427</v>
      </c>
      <c r="AR18" s="186">
        <f ca="1">('Station-to-Station Summaries'!AQ17+OFFSET('Station-to-Station Summaries'!AL4,$B18,AR$3))/'Station-to-Station Summaries'!BB20</f>
        <v>0.008198726818998959</v>
      </c>
      <c r="AS18" s="186">
        <f ca="1">('Station-to-Station Summaries'!AR17+OFFSET('Station-to-Station Summaries'!AL4,$B18,AS$3))/'Station-to-Station Summaries'!BB20</f>
        <v>0.0045122010715299464</v>
      </c>
      <c r="AT18" s="186">
        <f ca="1">('Station-to-Station Summaries'!AS17+OFFSET('Station-to-Station Summaries'!AL4,$B18,AT$3))/'Station-to-Station Summaries'!BB20</f>
        <v>0.016476177381966127</v>
      </c>
      <c r="AU18" s="186">
        <f ca="1">('Station-to-Station Summaries'!AT17+OFFSET('Station-to-Station Summaries'!AL4,$B18,AU$3))/'Station-to-Station Summaries'!BB20</f>
        <v>0.0033583253500804244</v>
      </c>
      <c r="AV18" s="186">
        <f ca="1">('Station-to-Station Summaries'!AU17+OFFSET('Station-to-Station Summaries'!AL4,$B18,AV$3))/'Station-to-Station Summaries'!BB20</f>
        <v>0.0011640395851073896</v>
      </c>
      <c r="AW18" s="186">
        <f ca="1">('Station-to-Station Summaries'!AV17+OFFSET('Station-to-Station Summaries'!AL4,$B18,AW$3))/'Station-to-Station Summaries'!BB20</f>
        <v>0.0051249896513388205</v>
      </c>
      <c r="AX18" s="187">
        <f ca="1">('Station-to-Station Summaries'!AW17+OFFSET('Station-to-Station Summaries'!AL4,$B18,AX$3))/'Station-to-Station Summaries'!BB20</f>
        <v>0.04175259751395591</v>
      </c>
      <c r="AY18" s="187">
        <f ca="1">('Station-to-Station Summaries'!AX17+OFFSET('Station-to-Station Summaries'!AL4,$B18,AY$3))/'Station-to-Station Summaries'!BB20</f>
        <v>0.002297772376762229</v>
      </c>
      <c r="AZ18" s="196">
        <f ca="1">'Station-to-Station Summaries'!AY17+OFFSET('Station-to-Station Summaries'!AL4,AZ$3,$B18)</f>
        <v>0</v>
      </c>
      <c r="BA18" s="8">
        <f ca="1">'Station-to-Station Summaries'!AZ17+OFFSET('Station-to-Station Summaries'!AL4,BA$3,$B18)</f>
        <v>3736.88</v>
      </c>
      <c r="BB18" s="8">
        <f ca="1">'Station-to-Station Summaries'!BA17+OFFSET('Station-to-Station Summaries'!AL4,BB$3,$B18)</f>
        <v>3661.0600000000004</v>
      </c>
      <c r="BC18" s="189">
        <f>SUM(AZ18:BB18)</f>
        <v>7397.9400000000005</v>
      </c>
    </row>
    <row r="19" spans="2:55" ht="15">
      <c r="B19">
        <v>14</v>
      </c>
      <c r="C19" s="16" t="s">
        <v>13</v>
      </c>
      <c r="D19" s="186">
        <f ca="1">('Station-to-Station Summaries'!C18+OFFSET('Station-to-Station Summaries'!B4,$B19,D$3))/'Station-to-Station Summaries'!R20</f>
        <v>0.017681626761640392</v>
      </c>
      <c r="E19" s="186">
        <f ca="1">('Station-to-Station Summaries'!D18+OFFSET('Station-to-Station Summaries'!B4,$B19,E$3))/'Station-to-Station Summaries'!R20</f>
        <v>0</v>
      </c>
      <c r="F19" s="186">
        <f ca="1">('Station-to-Station Summaries'!E18+OFFSET('Station-to-Station Summaries'!B4,$B19,F$3))/'Station-to-Station Summaries'!R20</f>
        <v>0.0006713866984134282</v>
      </c>
      <c r="G19" s="186">
        <f ca="1">('Station-to-Station Summaries'!F18+OFFSET('Station-to-Station Summaries'!B4,$B19,G$3))/'Station-to-Station Summaries'!R20</f>
        <v>1.9991663476330367E-06</v>
      </c>
      <c r="H19" s="186">
        <f ca="1">('Station-to-Station Summaries'!G18+OFFSET('Station-to-Station Summaries'!B4,$B19,H$3))/'Station-to-Station Summaries'!R20</f>
        <v>0.004526778999823741</v>
      </c>
      <c r="I19" s="186">
        <f ca="1">('Station-to-Station Summaries'!H18+OFFSET('Station-to-Station Summaries'!B4,$B19,I$3))/'Station-to-Station Summaries'!R20</f>
        <v>0.004055308936173615</v>
      </c>
      <c r="J19" s="186">
        <f ca="1">('Station-to-Station Summaries'!I18+OFFSET('Station-to-Station Summaries'!B4,$B19,J$3))/'Station-to-Station Summaries'!R20</f>
        <v>0.002039816063368242</v>
      </c>
      <c r="K19" s="186">
        <f ca="1">('Station-to-Station Summaries'!J18+OFFSET('Station-to-Station Summaries'!B4,$B19,K$3))/'Station-to-Station Summaries'!R20</f>
        <v>0.002188420761875631</v>
      </c>
      <c r="L19" s="186">
        <f ca="1">('Station-to-Station Summaries'!K18+OFFSET('Station-to-Station Summaries'!B4,$B19,L$3))/'Station-to-Station Summaries'!R20</f>
        <v>0.0005194500559933174</v>
      </c>
      <c r="M19" s="186">
        <f ca="1">('Station-to-Station Summaries'!L18+OFFSET('Station-to-Station Summaries'!B4,$B19,M$3))/'Station-to-Station Summaries'!R20</f>
        <v>0.0022717193596936743</v>
      </c>
      <c r="N19" s="187">
        <f ca="1">('Station-to-Station Summaries'!M18+OFFSET('Station-to-Station Summaries'!B4,$B19,N$3))/'Station-to-Station Summaries'!R20</f>
        <v>0.01375826280441056</v>
      </c>
      <c r="O19" s="187">
        <f ca="1">('Station-to-Station Summaries'!N18+OFFSET('Station-to-Station Summaries'!B4,$B19,O$3))/'Station-to-Station Summaries'!R20</f>
        <v>0</v>
      </c>
      <c r="P19" s="187">
        <f ca="1">('Station-to-Station Summaries'!O18+OFFSET('Station-to-Station Summaries'!B4,$B19,P$3))/'Station-to-Station Summaries'!R20</f>
        <v>0.06199181607936157</v>
      </c>
      <c r="Q19" s="196">
        <f ca="1">'Station-to-Station Summaries'!P18+OFFSET('Station-to-Station Summaries'!B4,Q$3,$B19)</f>
        <v>0</v>
      </c>
      <c r="R19" s="8">
        <f ca="1">'Station-to-Station Summaries'!Q18+OFFSET('Station-to-Station Summaries'!B4,R$3,$B19)</f>
        <v>2468.22</v>
      </c>
      <c r="S19" s="189">
        <f>SUM(Q19:R19)</f>
        <v>2468.22</v>
      </c>
      <c r="U19" s="16" t="s">
        <v>13</v>
      </c>
      <c r="V19" s="186">
        <f ca="1">('Station-to-Station Summaries'!U18+OFFSET('Station-to-Station Summaries'!T4,$B19,V$3))/'Station-to-Station Summaries'!AJ20</f>
        <v>0.039319905546586265</v>
      </c>
      <c r="W19" s="186">
        <f ca="1">('Station-to-Station Summaries'!V18+OFFSET('Station-to-Station Summaries'!T4,$B19,W$3))/'Station-to-Station Summaries'!AJ20</f>
        <v>0</v>
      </c>
      <c r="X19" s="186">
        <f ca="1">('Station-to-Station Summaries'!W18+OFFSET('Station-to-Station Summaries'!T4,$B19,X$3))/'Station-to-Station Summaries'!AJ20</f>
        <v>0.0011169767604935442</v>
      </c>
      <c r="Y19" s="186">
        <f ca="1">('Station-to-Station Summaries'!X18+OFFSET('Station-to-Station Summaries'!T4,$B19,Y$3))/'Station-to-Station Summaries'!AJ20</f>
        <v>0.0035156553089382616</v>
      </c>
      <c r="Z19" s="186">
        <f ca="1">('Station-to-Station Summaries'!Y18+OFFSET('Station-to-Station Summaries'!T4,$B19,Z$3))/'Station-to-Station Summaries'!AJ20</f>
        <v>0.007474864910955126</v>
      </c>
      <c r="AA19" s="186">
        <f ca="1">('Station-to-Station Summaries'!Z18+OFFSET('Station-to-Station Summaries'!T4,$B19,AA$3))/'Station-to-Station Summaries'!AJ20</f>
        <v>0.0027729404496204886</v>
      </c>
      <c r="AB19" s="186">
        <f ca="1">('Station-to-Station Summaries'!AA18+OFFSET('Station-to-Station Summaries'!T4,$B19,AB$3))/'Station-to-Station Summaries'!AJ20</f>
        <v>0.0008215505147760838</v>
      </c>
      <c r="AC19" s="186">
        <f ca="1">('Station-to-Station Summaries'!AB18+OFFSET('Station-to-Station Summaries'!T4,$B19,AC$3))/'Station-to-Station Summaries'!AJ20</f>
        <v>0.0020509718154233243</v>
      </c>
      <c r="AD19" s="186">
        <f ca="1">('Station-to-Station Summaries'!AC18+OFFSET('Station-to-Station Summaries'!T4,$B19,AD$3))/'Station-to-Station Summaries'!AJ20</f>
        <v>0.0009539114310455639</v>
      </c>
      <c r="AE19" s="186">
        <f ca="1">('Station-to-Station Summaries'!AD18+OFFSET('Station-to-Station Summaries'!T4,$B19,AE$3))/'Station-to-Station Summaries'!AJ20</f>
        <v>0.0023808367948409946</v>
      </c>
      <c r="AF19" s="187">
        <f ca="1">('Station-to-Station Summaries'!AE18+OFFSET('Station-to-Station Summaries'!T4,$B19,AF$3))/'Station-to-Station Summaries'!AJ20</f>
        <v>0.004892789732444233</v>
      </c>
      <c r="AG19" s="187">
        <f ca="1">('Station-to-Station Summaries'!AF18+OFFSET('Station-to-Station Summaries'!T4,$B19,AG$3))/'Station-to-Station Summaries'!AJ20</f>
        <v>0.00024480545642317645</v>
      </c>
      <c r="AH19" s="187">
        <f ca="1">('Station-to-Station Summaries'!AG18+OFFSET('Station-to-Station Summaries'!T4,$B19,AH$3))/'Station-to-Station Summaries'!AJ20</f>
        <v>0.0003282052814080214</v>
      </c>
      <c r="AI19" s="196">
        <f ca="1">'Station-to-Station Summaries'!AH18+OFFSET('Station-to-Station Summaries'!T4,AI$3,$B19)</f>
        <v>0</v>
      </c>
      <c r="AJ19" s="8">
        <f ca="1">'Station-to-Station Summaries'!AI18+OFFSET('Station-to-Station Summaries'!T4,AJ$3,$B19)</f>
        <v>0.8</v>
      </c>
      <c r="AK19" s="189">
        <f>SUM(AI19:AJ19)</f>
        <v>0.8</v>
      </c>
      <c r="AM19" s="16" t="s">
        <v>13</v>
      </c>
      <c r="AN19" s="186">
        <f ca="1">('Station-to-Station Summaries'!AM18+OFFSET('Station-to-Station Summaries'!AL4,$B19,AN$3))/'Station-to-Station Summaries'!BB20</f>
        <v>0.02731880233465796</v>
      </c>
      <c r="AO19" s="186">
        <f ca="1">('Station-to-Station Summaries'!AN18+OFFSET('Station-to-Station Summaries'!AL4,$B19,AO$3))/'Station-to-Station Summaries'!BB20</f>
        <v>0</v>
      </c>
      <c r="AP19" s="186">
        <f ca="1">('Station-to-Station Summaries'!AO18+OFFSET('Station-to-Station Summaries'!AL4,$B19,AP$3))/'Station-to-Station Summaries'!BB20</f>
        <v>0.0008698419315923928</v>
      </c>
      <c r="AQ19" s="186">
        <f ca="1">('Station-to-Station Summaries'!AP18+OFFSET('Station-to-Station Summaries'!AL4,$B19,AQ$3))/'Station-to-Station Summaries'!BB20</f>
        <v>0.001566898181001041</v>
      </c>
      <c r="AR19" s="186">
        <f ca="1">('Station-to-Station Summaries'!AQ18+OFFSET('Station-to-Station Summaries'!AL4,$B19,AR$3))/'Station-to-Station Summaries'!BB20</f>
        <v>0.005839786462768474</v>
      </c>
      <c r="AS19" s="186">
        <f ca="1">('Station-to-Station Summaries'!AR18+OFFSET('Station-to-Station Summaries'!AL4,$B19,AS$3))/'Station-to-Station Summaries'!BB20</f>
        <v>0.003484172461916927</v>
      </c>
      <c r="AT19" s="186">
        <f ca="1">('Station-to-Station Summaries'!AS18+OFFSET('Station-to-Station Summaries'!AL4,$B19,AT$3))/'Station-to-Station Summaries'!BB20</f>
        <v>0.0014972295155643864</v>
      </c>
      <c r="AU19" s="186">
        <f ca="1">('Station-to-Station Summaries'!AT18+OFFSET('Station-to-Station Summaries'!AL4,$B19,AU$3))/'Station-to-Station Summaries'!BB20</f>
        <v>0.0021272042648311103</v>
      </c>
      <c r="AV19" s="186">
        <f ca="1">('Station-to-Station Summaries'!AU18+OFFSET('Station-to-Station Summaries'!AL4,$B19,AV$3))/'Station-to-Station Summaries'!BB20</f>
        <v>0.0007129488362191314</v>
      </c>
      <c r="AW19" s="186">
        <f ca="1">('Station-to-Station Summaries'!AV18+OFFSET('Station-to-Station Summaries'!AL4,$B19,AW$3))/'Station-to-Station Summaries'!BB20</f>
        <v>0.0023203176743305898</v>
      </c>
      <c r="AX19" s="187">
        <f ca="1">('Station-to-Station Summaries'!AW18+OFFSET('Station-to-Station Summaries'!AL4,$B19,AX$3))/'Station-to-Station Summaries'!BB20</f>
        <v>0.00980979160753146</v>
      </c>
      <c r="AY19" s="187">
        <f ca="1">('Station-to-Station Summaries'!AX18+OFFSET('Station-to-Station Summaries'!AL4,$B19,AY$3))/'Station-to-Station Summaries'!BB20</f>
        <v>0.00010903053742075882</v>
      </c>
      <c r="AZ19" s="187">
        <f ca="1">('Station-to-Station Summaries'!AY18+OFFSET('Station-to-Station Summaries'!AL4,$B19,AZ$3))/'Station-to-Station Summaries'!BB20</f>
        <v>0.03452830802346485</v>
      </c>
      <c r="BA19" s="196">
        <f ca="1">'Station-to-Station Summaries'!AZ18+OFFSET('Station-to-Station Summaries'!AL4,BA$3,$B19)</f>
        <v>0</v>
      </c>
      <c r="BB19" s="8">
        <f ca="1">'Station-to-Station Summaries'!BA18+OFFSET('Station-to-Station Summaries'!AL4,BB$3,$B19)</f>
        <v>2469.02</v>
      </c>
      <c r="BC19" s="189">
        <f>SUM(BA19:BB19)</f>
        <v>2469.02</v>
      </c>
    </row>
    <row r="20" spans="2:55" ht="15">
      <c r="B20">
        <v>15</v>
      </c>
      <c r="C20" s="16" t="s">
        <v>14</v>
      </c>
      <c r="D20" s="186">
        <f ca="1">('Station-to-Station Summaries'!C19+OFFSET('Station-to-Station Summaries'!B4,$B20,D$3))/'Station-to-Station Summaries'!R20</f>
        <v>0.11137655597615793</v>
      </c>
      <c r="E20" s="186">
        <f ca="1">('Station-to-Station Summaries'!D19+OFFSET('Station-to-Station Summaries'!B4,$B20,E$3))/'Station-to-Station Summaries'!R20</f>
        <v>0</v>
      </c>
      <c r="F20" s="186">
        <f ca="1">('Station-to-Station Summaries'!E19+OFFSET('Station-to-Station Summaries'!B4,$B20,F$3))/'Station-to-Station Summaries'!R20</f>
        <v>0.004783005486712041</v>
      </c>
      <c r="G20" s="186">
        <f ca="1">('Station-to-Station Summaries'!F19+OFFSET('Station-to-Station Summaries'!B4,$B20,G$3))/'Station-to-Station Summaries'!R20</f>
        <v>0.0003791752172677327</v>
      </c>
      <c r="H20" s="186">
        <f ca="1">('Station-to-Station Summaries'!G19+OFFSET('Station-to-Station Summaries'!B4,$B20,H$3))/'Station-to-Station Summaries'!R20</f>
        <v>0.034707860155648425</v>
      </c>
      <c r="I20" s="186">
        <f ca="1">('Station-to-Station Summaries'!H19+OFFSET('Station-to-Station Summaries'!B4,$B20,I$3))/'Station-to-Station Summaries'!R20</f>
        <v>0.028667379036275205</v>
      </c>
      <c r="J20" s="186">
        <f ca="1">('Station-to-Station Summaries'!I19+OFFSET('Station-to-Station Summaries'!B4,$B20,J$3))/'Station-to-Station Summaries'!R20</f>
        <v>0.05347836618796628</v>
      </c>
      <c r="K20" s="186">
        <f ca="1">('Station-to-Station Summaries'!J19+OFFSET('Station-to-Station Summaries'!B4,$B20,K$3))/'Station-to-Station Summaries'!R20</f>
        <v>0.01724714127542148</v>
      </c>
      <c r="L20" s="186">
        <f ca="1">('Station-to-Station Summaries'!K19+OFFSET('Station-to-Station Summaries'!B4,$B20,L$3))/'Station-to-Station Summaries'!R20</f>
        <v>0.004263555430718723</v>
      </c>
      <c r="M20" s="186">
        <f ca="1">('Station-to-Station Summaries'!L19+OFFSET('Station-to-Station Summaries'!B4,$B20,M$3))/'Station-to-Station Summaries'!R20</f>
        <v>0.012182586528084455</v>
      </c>
      <c r="N20" s="187">
        <f ca="1">('Station-to-Station Summaries'!M19+OFFSET('Station-to-Station Summaries'!B4,$B20,N$3))/'Station-to-Station Summaries'!R20</f>
        <v>0.022860467185183773</v>
      </c>
      <c r="O20" s="187">
        <f ca="1">('Station-to-Station Summaries'!N19+OFFSET('Station-to-Station Summaries'!B4,$B20,O$3))/'Station-to-Station Summaries'!R20</f>
        <v>3.8983743778844215E-05</v>
      </c>
      <c r="P20" s="187">
        <f ca="1">('Station-to-Station Summaries'!O19+OFFSET('Station-to-Station Summaries'!B4,$B20,P$3))/'Station-to-Station Summaries'!R20</f>
        <v>0.06021189164118563</v>
      </c>
      <c r="Q20" s="187">
        <f ca="1">('Station-to-Station Summaries'!P19+OFFSET('Station-to-Station Summaries'!B4,$B20,Q$3))/'Station-to-Station Summaries'!R20</f>
        <v>0.04111985302129011</v>
      </c>
      <c r="R20" s="196">
        <f ca="1">'Station-to-Station Summaries'!Q19+OFFSET('Station-to-Station Summaries'!B4,R$3,$B20)</f>
        <v>0</v>
      </c>
      <c r="S20" s="189">
        <f>SUM(R20:R20)</f>
        <v>0</v>
      </c>
      <c r="U20" s="16" t="s">
        <v>14</v>
      </c>
      <c r="V20" s="186">
        <f ca="1">('Station-to-Station Summaries'!U19+OFFSET('Station-to-Station Summaries'!T4,$B20,V$3))/'Station-to-Station Summaries'!AJ20</f>
        <v>0.21796191573962156</v>
      </c>
      <c r="W20" s="186">
        <f ca="1">('Station-to-Station Summaries'!V19+OFFSET('Station-to-Station Summaries'!T4,$B20,W$3))/'Station-to-Station Summaries'!AJ20</f>
        <v>0</v>
      </c>
      <c r="X20" s="186">
        <f ca="1">('Station-to-Station Summaries'!W19+OFFSET('Station-to-Station Summaries'!T4,$B20,X$3))/'Station-to-Station Summaries'!AJ20</f>
        <v>0.006474481935639399</v>
      </c>
      <c r="Y20" s="186">
        <f ca="1">('Station-to-Station Summaries'!X19+OFFSET('Station-to-Station Summaries'!T4,$B20,Y$3))/'Station-to-Station Summaries'!AJ20</f>
        <v>0.02146985345281499</v>
      </c>
      <c r="Z20" s="186">
        <f ca="1">('Station-to-Station Summaries'!Y19+OFFSET('Station-to-Station Summaries'!T4,$B20,Z$3))/'Station-to-Station Summaries'!AJ20</f>
        <v>0.04462803470594507</v>
      </c>
      <c r="AA20" s="186">
        <f ca="1">('Station-to-Station Summaries'!Z19+OFFSET('Station-to-Station Summaries'!T4,$B20,AA$3))/'Station-to-Station Summaries'!AJ20</f>
        <v>0.0177587687032406</v>
      </c>
      <c r="AB20" s="186">
        <f ca="1">('Station-to-Station Summaries'!AA19+OFFSET('Station-to-Station Summaries'!T4,$B20,AB$3))/'Station-to-Station Summaries'!AJ20</f>
        <v>0.01865044145892434</v>
      </c>
      <c r="AC20" s="186">
        <f ca="1">('Station-to-Station Summaries'!AB19+OFFSET('Station-to-Station Summaries'!T4,$B20,AC$3))/'Station-to-Station Summaries'!AJ20</f>
        <v>0.010809198212339272</v>
      </c>
      <c r="AD20" s="186">
        <f ca="1">('Station-to-Station Summaries'!AC19+OFFSET('Station-to-Station Summaries'!T4,$B20,AD$3))/'Station-to-Station Summaries'!AJ20</f>
        <v>0.0042961282979755416</v>
      </c>
      <c r="AE20" s="186">
        <f ca="1">('Station-to-Station Summaries'!AD19+OFFSET('Station-to-Station Summaries'!T4,$B20,AE$3))/'Station-to-Station Summaries'!AJ20</f>
        <v>0.012205419162956203</v>
      </c>
      <c r="AF20" s="187">
        <f ca="1">('Station-to-Station Summaries'!AE19+OFFSET('Station-to-Station Summaries'!T4,$B20,AF$3))/'Station-to-Station Summaries'!AJ20</f>
        <v>0.013482141856878429</v>
      </c>
      <c r="AG20" s="187">
        <f ca="1">('Station-to-Station Summaries'!AF19+OFFSET('Station-to-Station Summaries'!T4,$B20,AG$3))/'Station-to-Station Summaries'!AJ20</f>
        <v>4.564169526533799E-05</v>
      </c>
      <c r="AH20" s="187">
        <f ca="1">('Station-to-Station Summaries'!AG19+OFFSET('Station-to-Station Summaries'!T4,$B20,AH$3))/'Station-to-Station Summaries'!AJ20</f>
        <v>0.0009717531846492871</v>
      </c>
      <c r="AI20" s="187">
        <f ca="1">('Station-to-Station Summaries'!AH19+OFFSET('Station-to-Station Summaries'!T4,$B20,AI$3))/'Station-to-Station Summaries'!AJ20</f>
        <v>1.6596980096486542E-05</v>
      </c>
      <c r="AJ20" s="196">
        <f ca="1">'Station-to-Station Summaries'!AI19+OFFSET('Station-to-Station Summaries'!T4,AJ$3,$B20)</f>
        <v>0</v>
      </c>
      <c r="AK20" s="189">
        <f>SUM(AJ20:AJ20)</f>
        <v>0</v>
      </c>
      <c r="AM20" s="16" t="s">
        <v>14</v>
      </c>
      <c r="AN20" s="186">
        <f ca="1">('Station-to-Station Summaries'!AM19+OFFSET('Station-to-Station Summaries'!AL4,$B20,AN$3))/'Station-to-Station Summaries'!BB20</f>
        <v>0.1588471443608667</v>
      </c>
      <c r="AO20" s="186">
        <f ca="1">('Station-to-Station Summaries'!AN19+OFFSET('Station-to-Station Summaries'!AL4,$B20,AO$3))/'Station-to-Station Summaries'!BB20</f>
        <v>0</v>
      </c>
      <c r="AP20" s="186">
        <f ca="1">('Station-to-Station Summaries'!AO19+OFFSET('Station-to-Station Summaries'!AL4,$B20,AP$3))/'Station-to-Station Summaries'!BB20</f>
        <v>0.005536348933200872</v>
      </c>
      <c r="AQ20" s="186">
        <f ca="1">('Station-to-Station Summaries'!AP19+OFFSET('Station-to-Station Summaries'!AL4,$B20,AQ$3))/'Station-to-Station Summaries'!BB20</f>
        <v>0.00977246250827893</v>
      </c>
      <c r="AR20" s="186">
        <f ca="1">('Station-to-Station Summaries'!AQ19+OFFSET('Station-to-Station Summaries'!AL4,$B20,AR$3))/'Station-to-Station Summaries'!BB20</f>
        <v>0.03912607034724193</v>
      </c>
      <c r="AS20" s="186">
        <f ca="1">('Station-to-Station Summaries'!AR19+OFFSET('Station-to-Station Summaries'!AL4,$B20,AS$3))/'Station-to-Station Summaries'!BB20</f>
        <v>0.02380894301731479</v>
      </c>
      <c r="AT20" s="186">
        <f ca="1">('Station-to-Station Summaries'!AS19+OFFSET('Station-to-Station Summaries'!AL4,$B20,AT$3))/'Station-to-Station Summaries'!BB20</f>
        <v>0.03796683549768191</v>
      </c>
      <c r="AU20" s="186">
        <f ca="1">('Station-to-Station Summaries'!AT19+OFFSET('Station-to-Station Summaries'!AL4,$B20,AU$3))/'Station-to-Station Summaries'!BB20</f>
        <v>0.014379834303150724</v>
      </c>
      <c r="AV20" s="186">
        <f ca="1">('Station-to-Station Summaries'!AU19+OFFSET('Station-to-Station Summaries'!AL4,$B20,AV$3))/'Station-to-Station Summaries'!BB20</f>
        <v>0.004278062612356893</v>
      </c>
      <c r="AW20" s="186">
        <f ca="1">('Station-to-Station Summaries'!AV19+OFFSET('Station-to-Station Summaries'!AL4,$B20,AW$3))/'Station-to-Station Summaries'!BB20</f>
        <v>0.012192755641498722</v>
      </c>
      <c r="AX20" s="187">
        <f ca="1">('Station-to-Station Summaries'!AW19+OFFSET('Station-to-Station Summaries'!AL4,$B20,AX$3))/'Station-to-Station Summaries'!BB20</f>
        <v>0.018683583770933862</v>
      </c>
      <c r="AY20" s="187">
        <f ca="1">('Station-to-Station Summaries'!AX19+OFFSET('Station-to-Station Summaries'!AL4,$B20,AY$3))/'Station-to-Station Summaries'!BB20</f>
        <v>4.194903727883433E-05</v>
      </c>
      <c r="AZ20" s="187">
        <f ca="1">('Station-to-Station Summaries'!AY19+OFFSET('Station-to-Station Summaries'!AL4,$B20,AZ$3))/'Station-to-Station Summaries'!BB20</f>
        <v>0.03382774062115622</v>
      </c>
      <c r="BA20" s="187">
        <f ca="1">('Station-to-Station Summaries'!AZ19+OFFSET('Station-to-Station Summaries'!AL4,$B20,BA$3))/'Station-to-Station Summaries'!BB20</f>
        <v>0.022813438771406944</v>
      </c>
      <c r="BB20" s="196">
        <f ca="1">'Station-to-Station Summaries'!BA19+OFFSET('Station-to-Station Summaries'!AL4,BB$3,$B20)</f>
        <v>0</v>
      </c>
      <c r="BC20" s="189">
        <f>SUM(BB20:BB20)</f>
        <v>0</v>
      </c>
    </row>
    <row r="21" spans="3:55" ht="15.75" thickBot="1">
      <c r="C21" s="190" t="s">
        <v>120</v>
      </c>
      <c r="D21" s="191">
        <f>SUM(D6:D6)</f>
        <v>0</v>
      </c>
      <c r="E21" s="191">
        <f>SUM(E6:E7)</f>
        <v>0</v>
      </c>
      <c r="F21" s="191">
        <f>SUM(F6:F8)</f>
        <v>2908.52</v>
      </c>
      <c r="G21" s="191">
        <f>SUM(G6:G9)</f>
        <v>1781.3200000000002</v>
      </c>
      <c r="H21" s="191">
        <f>SUM(H6:H10)</f>
        <v>1925.9200000000003</v>
      </c>
      <c r="I21" s="191">
        <f>SUM(I6:I11)</f>
        <v>2684.94</v>
      </c>
      <c r="J21" s="191">
        <f>SUM(J6:J12)</f>
        <v>220.78</v>
      </c>
      <c r="K21" s="191">
        <f>SUM(K6:K13)</f>
        <v>1204.1799999999998</v>
      </c>
      <c r="L21" s="191">
        <f>SUM(L6:L14)</f>
        <v>624.8</v>
      </c>
      <c r="M21" s="191">
        <f>SUM(M6:M15)</f>
        <v>3615.8799999999997</v>
      </c>
      <c r="N21" s="191">
        <f>SUM(N6:N16)</f>
        <v>3022.7799999999997</v>
      </c>
      <c r="O21" s="191">
        <f>SUM(O6:O17)</f>
        <v>4234.4400000000005</v>
      </c>
      <c r="P21" s="191">
        <f>SUM(P6:P18)</f>
        <v>7727.5199999999995</v>
      </c>
      <c r="Q21" s="191">
        <f>SUM(Q6:Q19)</f>
        <v>6585.139999999999</v>
      </c>
      <c r="R21" s="191">
        <f>SUM(R6:R20)</f>
        <v>23488.800000000003</v>
      </c>
      <c r="S21" s="24">
        <f>SUM(S6:S20)</f>
        <v>60025.02</v>
      </c>
      <c r="U21" s="190" t="s">
        <v>120</v>
      </c>
      <c r="V21" s="191">
        <f>SUM(V6:V6)</f>
        <v>0</v>
      </c>
      <c r="W21" s="191">
        <f>SUM(W6:W7)</f>
        <v>0</v>
      </c>
      <c r="X21" s="191">
        <f>SUM(X6:X8)</f>
        <v>792.2</v>
      </c>
      <c r="Y21" s="191">
        <f>SUM(Y6:Y9)</f>
        <v>926.42</v>
      </c>
      <c r="Z21" s="191">
        <f>SUM(Z6:Z10)</f>
        <v>1691.7600000000002</v>
      </c>
      <c r="AA21" s="191">
        <f>SUM(AA6:AA11)</f>
        <v>1905.2199999999998</v>
      </c>
      <c r="AB21" s="191">
        <f>SUM(AB6:AB12)</f>
        <v>1170.3200000000002</v>
      </c>
      <c r="AC21" s="191">
        <f>SUM(AC6:AC13)</f>
        <v>2423.5</v>
      </c>
      <c r="AD21" s="191">
        <f>SUM(AD6:AD14)</f>
        <v>1204.0400000000002</v>
      </c>
      <c r="AE21" s="191">
        <f>SUM(AE6:AE15)</f>
        <v>4342.16</v>
      </c>
      <c r="AF21" s="191">
        <f>SUM(AF6:AF16)</f>
        <v>2945.1600000000003</v>
      </c>
      <c r="AG21" s="191">
        <f>SUM(AG6:AG17)</f>
        <v>3096.359999999999</v>
      </c>
      <c r="AH21" s="191">
        <f>SUM(AH6:AH18)</f>
        <v>6753.9000000000015</v>
      </c>
      <c r="AI21" s="191">
        <f>SUM(AI6:AI19)</f>
        <v>3175.2000000000007</v>
      </c>
      <c r="AJ21" s="191">
        <f>SUM(AJ6:AJ20)</f>
        <v>17775.300000000003</v>
      </c>
      <c r="AK21" s="24">
        <f>SUM(AK6:AK20)</f>
        <v>48201.54000000001</v>
      </c>
      <c r="AM21" s="190" t="s">
        <v>120</v>
      </c>
      <c r="AN21" s="191">
        <f>SUM(AN6:AN6)</f>
        <v>0</v>
      </c>
      <c r="AO21" s="191">
        <f>SUM(AO6:AO7)</f>
        <v>0</v>
      </c>
      <c r="AP21" s="191">
        <f>SUM(AP6:AP8)</f>
        <v>3700.7200000000003</v>
      </c>
      <c r="AQ21" s="191">
        <f>SUM(AQ6:AQ9)</f>
        <v>2707.7400000000002</v>
      </c>
      <c r="AR21" s="191">
        <f>SUM(AR6:AR10)</f>
        <v>3617.68</v>
      </c>
      <c r="AS21" s="191">
        <f>SUM(AS6:AS11)</f>
        <v>4590.16</v>
      </c>
      <c r="AT21" s="191">
        <f>SUM(AT6:AT12)</f>
        <v>1391.1000000000001</v>
      </c>
      <c r="AU21" s="191">
        <f>SUM(AU6:AU13)</f>
        <v>3627.6800000000003</v>
      </c>
      <c r="AV21" s="191">
        <f>SUM(AV6:AV14)</f>
        <v>1828.8400000000001</v>
      </c>
      <c r="AW21" s="191">
        <f>SUM(AW6:AW15)</f>
        <v>7958.040000000001</v>
      </c>
      <c r="AX21" s="191">
        <f>SUM(AX6:AX16)</f>
        <v>5967.9400000000005</v>
      </c>
      <c r="AY21" s="191">
        <f>SUM(AY6:AY17)</f>
        <v>7330.800000000001</v>
      </c>
      <c r="AZ21" s="191">
        <f>SUM(AZ6:AZ18)</f>
        <v>14481.42</v>
      </c>
      <c r="BA21" s="191">
        <f>SUM(BA6:BA19)</f>
        <v>9760.34</v>
      </c>
      <c r="BB21" s="191">
        <f>SUM(BB6:BB20)</f>
        <v>41264.09999999999</v>
      </c>
      <c r="BC21" s="24">
        <f>SUM(BC6:BC20)</f>
        <v>108226.56000000003</v>
      </c>
    </row>
    <row r="22" spans="3:55" ht="16.5" thickBot="1" thickTop="1">
      <c r="C22" s="194" t="s">
        <v>122</v>
      </c>
      <c r="D22" s="195">
        <f ca="1">D21+OFFSET(S5,D$3,0)</f>
        <v>22187.3</v>
      </c>
      <c r="E22" s="195">
        <f ca="1">E21+OFFSET(S5,E$3,0)</f>
        <v>1054.2199999999998</v>
      </c>
      <c r="F22" s="195">
        <f ca="1">F21+OFFSET(S5,F$3,0)</f>
        <v>3808.56</v>
      </c>
      <c r="G22" s="195">
        <f ca="1">G21+OFFSET(S5,G$3,0)</f>
        <v>2531.76</v>
      </c>
      <c r="H22" s="195">
        <f ca="1">H21+OFFSET(S5,H$3,0)</f>
        <v>6252.620000000001</v>
      </c>
      <c r="I22" s="195">
        <f ca="1">I21+OFFSET(S5,I$3,0)</f>
        <v>5455.4</v>
      </c>
      <c r="J22" s="195">
        <f ca="1">J21+OFFSET(S5,J$3,0)</f>
        <v>5786.339999999999</v>
      </c>
      <c r="K22" s="195">
        <f ca="1">K21+OFFSET(S5,K$3,0)</f>
        <v>2821.2</v>
      </c>
      <c r="L22" s="195">
        <f ca="1">L21+OFFSET(S5,L$3,0)</f>
        <v>1062.3799999999999</v>
      </c>
      <c r="M22" s="195">
        <f ca="1">M21+OFFSET(S5,M$3,0)</f>
        <v>5012.48</v>
      </c>
      <c r="N22" s="195">
        <f ca="1">N21+OFFSET(S5,N$3,0)</f>
        <v>11988.419999999998</v>
      </c>
      <c r="O22" s="195">
        <f ca="1">O21+OFFSET(S5,O$3,0)</f>
        <v>4484.400000000001</v>
      </c>
      <c r="P22" s="195">
        <f ca="1">P21+OFFSET(S5,P$3,0)</f>
        <v>15062.8</v>
      </c>
      <c r="Q22" s="195">
        <f ca="1">Q21+OFFSET(S5,Q$3,0)</f>
        <v>9053.359999999999</v>
      </c>
      <c r="R22" s="195">
        <f ca="1">R21+OFFSET(S5,R$3,0)</f>
        <v>23488.800000000003</v>
      </c>
      <c r="S22" s="9"/>
      <c r="U22" s="197" t="s">
        <v>122</v>
      </c>
      <c r="V22" s="198">
        <f ca="1">V21+OFFSET(AK5,V$3,0)</f>
        <v>29964.379999999997</v>
      </c>
      <c r="W22" s="198">
        <f ca="1">W21+OFFSET(AK5,W$3,0)</f>
        <v>214.16</v>
      </c>
      <c r="X22" s="198">
        <f ca="1">X21+OFFSET(AK5,X$3,0)</f>
        <v>1671.48</v>
      </c>
      <c r="Y22" s="198">
        <f ca="1">Y21+OFFSET(AK5,Y$3,0)</f>
        <v>3140.4</v>
      </c>
      <c r="Z22" s="198">
        <f ca="1">Z21+OFFSET(AK5,Z$3,0)</f>
        <v>8644.4</v>
      </c>
      <c r="AA22" s="198">
        <f ca="1">AA21+OFFSET(AK5,AA$3,0)</f>
        <v>3343.9399999999996</v>
      </c>
      <c r="AB22" s="198">
        <f ca="1">AB21+OFFSET(AK5,AB$3,0)</f>
        <v>3482.1200000000003</v>
      </c>
      <c r="AC22" s="198">
        <f ca="1">AC21+OFFSET(AK5,AC$3,0)</f>
        <v>3547.12</v>
      </c>
      <c r="AD22" s="198">
        <f ca="1">AD21+OFFSET(AK5,AD$3,0)</f>
        <v>1645.1200000000003</v>
      </c>
      <c r="AE22" s="198">
        <f ca="1">AE21+OFFSET(AK5,AE$3,0)</f>
        <v>5729.52</v>
      </c>
      <c r="AF22" s="198">
        <f ca="1">AF21+OFFSET(AK5,AF$3,0)</f>
        <v>4141.16</v>
      </c>
      <c r="AG22" s="198">
        <f ca="1">AG21+OFFSET(AK5,AG$3,0)</f>
        <v>3111.419999999999</v>
      </c>
      <c r="AH22" s="198">
        <f ca="1">AH21+OFFSET(AK5,AH$3,0)</f>
        <v>6816.560000000001</v>
      </c>
      <c r="AI22" s="198">
        <f ca="1">AI21+OFFSET(AK5,AI$3,0)</f>
        <v>3176.000000000001</v>
      </c>
      <c r="AJ22" s="198">
        <f ca="1">AJ21+OFFSET(AK5,AJ$3,0)</f>
        <v>17775.300000000003</v>
      </c>
      <c r="AK22" s="9"/>
      <c r="AM22" s="201" t="s">
        <v>122</v>
      </c>
      <c r="AN22" s="202">
        <f ca="1">AN21+OFFSET(BC5,AN$3,0)</f>
        <v>52151.68000000001</v>
      </c>
      <c r="AO22" s="202">
        <f ca="1">AO21+OFFSET(BC5,AO$3,0)</f>
        <v>1268.38</v>
      </c>
      <c r="AP22" s="202">
        <f ca="1">AP21+OFFSET(BC5,AP$3,0)</f>
        <v>5480.040000000001</v>
      </c>
      <c r="AQ22" s="202">
        <f ca="1">AQ21+OFFSET(BC5,AQ$3,0)</f>
        <v>5672.16</v>
      </c>
      <c r="AR22" s="202">
        <f ca="1">AR21+OFFSET(BC5,AR$3,0)</f>
        <v>14897.019999999999</v>
      </c>
      <c r="AS22" s="202">
        <f ca="1">AS21+OFFSET(BC5,AS$3,0)</f>
        <v>8799.34</v>
      </c>
      <c r="AT22" s="202">
        <f ca="1">AT21+OFFSET(BC5,AT$3,0)</f>
        <v>9268.460000000001</v>
      </c>
      <c r="AU22" s="202">
        <f ca="1">AU21+OFFSET(BC5,AU$3,0)</f>
        <v>6368.320000000001</v>
      </c>
      <c r="AV22" s="202">
        <f ca="1">AV21+OFFSET(BC5,AV$3,0)</f>
        <v>2707.5</v>
      </c>
      <c r="AW22" s="202">
        <f ca="1">AW21+OFFSET(BC5,AW$3,0)</f>
        <v>10742</v>
      </c>
      <c r="AX22" s="202">
        <f ca="1">AX21+OFFSET(BC5,AX$3,0)</f>
        <v>16129.58</v>
      </c>
      <c r="AY22" s="202">
        <f ca="1">AY21+OFFSET(BC5,AY$3,0)</f>
        <v>7595.8200000000015</v>
      </c>
      <c r="AZ22" s="202">
        <f ca="1">AZ21+OFFSET(BC5,AZ$3,0)</f>
        <v>21879.36</v>
      </c>
      <c r="BA22" s="202">
        <f ca="1">BA21+OFFSET(BC5,BA$3,0)</f>
        <v>12229.36</v>
      </c>
      <c r="BB22" s="202">
        <f ca="1">BB21+OFFSET(BC5,BB$3,0)</f>
        <v>41264.09999999999</v>
      </c>
      <c r="BC22" s="9"/>
    </row>
    <row r="23" spans="3:55" ht="16.5" thickBot="1" thickTop="1">
      <c r="C23" s="192" t="s">
        <v>123</v>
      </c>
      <c r="D23" s="193">
        <f>D22/SUM(D22:R22)</f>
        <v>0.18481709793682702</v>
      </c>
      <c r="E23" s="193">
        <f>E22/SUM(D22:R22)</f>
        <v>0.00878150477917375</v>
      </c>
      <c r="F23" s="193">
        <f>F22/SUM(D22:R22)</f>
        <v>0.03172477077058867</v>
      </c>
      <c r="G23" s="193">
        <f>G22/SUM(D22:R22)</f>
        <v>0.02108920580118091</v>
      </c>
      <c r="H23" s="193">
        <f>H22/SUM(D22:R22)</f>
        <v>0.05208344786890534</v>
      </c>
      <c r="I23" s="193">
        <f>I22/SUM(D22:R22)</f>
        <v>0.04544271705365529</v>
      </c>
      <c r="J23" s="193">
        <f>J22/SUM(D22:R22)</f>
        <v>0.048199400849845614</v>
      </c>
      <c r="K23" s="193">
        <f>K22/SUM(D22:R22)</f>
        <v>0.02350020041642635</v>
      </c>
      <c r="L23" s="193">
        <f>L22/SUM(D22:R22)</f>
        <v>0.008849476434993274</v>
      </c>
      <c r="M23" s="193">
        <f>M22/SUM(D22:R22)</f>
        <v>0.04175325555909852</v>
      </c>
      <c r="N23" s="193">
        <f>N22/SUM(D22:R22)</f>
        <v>0.09986185760537855</v>
      </c>
      <c r="O23" s="193">
        <f>O22/SUM(D22:R22)</f>
        <v>0.037354423205523304</v>
      </c>
      <c r="P23" s="193">
        <f>P22/SUM(D22:R22)</f>
        <v>0.12547101192136212</v>
      </c>
      <c r="Q23" s="193">
        <f>Q22/SUM(D22:R22)</f>
        <v>0.07541321935419595</v>
      </c>
      <c r="R23" s="193">
        <f>R22/SUM(D22:R22)</f>
        <v>0.19565841044284538</v>
      </c>
      <c r="S23" s="9"/>
      <c r="U23" s="199" t="s">
        <v>123</v>
      </c>
      <c r="V23" s="200">
        <f>V22/SUM(V22:AJ22)</f>
        <v>0.3108238865397246</v>
      </c>
      <c r="W23" s="200">
        <f>W22/SUM(V22:AJ22)</f>
        <v>0.0022215057859147234</v>
      </c>
      <c r="X23" s="200">
        <f>X22/SUM(V22:AJ22)</f>
        <v>0.01733845018229708</v>
      </c>
      <c r="Y23" s="200">
        <f>Y22/SUM(V22:AJ22)</f>
        <v>0.03257572268437896</v>
      </c>
      <c r="Z23" s="200">
        <f>Z22/SUM(V22:AJ22)</f>
        <v>0.08966933421629265</v>
      </c>
      <c r="AA23" s="200">
        <f>AA22/SUM(V22:AJ22)</f>
        <v>0.03468706601490325</v>
      </c>
      <c r="AB23" s="200">
        <f>AB22/SUM(V22:AJ22)</f>
        <v>0.036120422708486075</v>
      </c>
      <c r="AC23" s="200">
        <f>AC22/SUM(V22:AJ22)</f>
        <v>0.03679467502490583</v>
      </c>
      <c r="AD23" s="200">
        <f>AD22/SUM(V22:AJ22)</f>
        <v>0.017065014935207463</v>
      </c>
      <c r="AE23" s="200">
        <f>AE22/SUM(V22:AJ22)</f>
        <v>0.05943295587651348</v>
      </c>
      <c r="AF23" s="200">
        <f>AF22/SUM(V22:AJ22)</f>
        <v>0.042956718810228875</v>
      </c>
      <c r="AG23" s="200">
        <f>AG22/SUM(V22:AJ22)</f>
        <v>0.03227510988238134</v>
      </c>
      <c r="AH23" s="200">
        <f>AH22/SUM(V22:AJ22)</f>
        <v>0.07070894415406645</v>
      </c>
      <c r="AI23" s="200">
        <f>AI22/SUM(V22:AJ22)</f>
        <v>0.03294500549152579</v>
      </c>
      <c r="AJ23" s="200">
        <f>AJ22/SUM(V22:AJ22)</f>
        <v>0.18438518769317327</v>
      </c>
      <c r="AK23" s="9"/>
      <c r="AM23" s="203" t="s">
        <v>123</v>
      </c>
      <c r="AN23" s="204">
        <f>AN22/SUM(AN22:BB22)</f>
        <v>0.24093752956760342</v>
      </c>
      <c r="AO23" s="204">
        <f>AO22/SUM(AN22:BB22)</f>
        <v>0.005859836993802631</v>
      </c>
      <c r="AP23" s="204">
        <f>AP22/SUM(AN22:BB22)</f>
        <v>0.02531744518166336</v>
      </c>
      <c r="AQ23" s="204">
        <f>AQ22/SUM(AN22:BB22)</f>
        <v>0.026205027675276753</v>
      </c>
      <c r="AR23" s="204">
        <f>AR22/SUM(AN22:BB22)</f>
        <v>0.06882330917660137</v>
      </c>
      <c r="AS23" s="204">
        <f>AS22/SUM(AN22:BB22)</f>
        <v>0.04065240547237203</v>
      </c>
      <c r="AT23" s="204">
        <f>AT22/SUM(AN22:BB22)</f>
        <v>0.04281971079927146</v>
      </c>
      <c r="AU23" s="204">
        <f>AU22/SUM(AN22:BB22)</f>
        <v>0.02942124373166809</v>
      </c>
      <c r="AV23" s="204">
        <f>AV22/SUM(AN22:BB22)</f>
        <v>0.012508482206216294</v>
      </c>
      <c r="AW23" s="204">
        <f>AW22/SUM(AN22:BB22)</f>
        <v>0.049627374278550476</v>
      </c>
      <c r="AX23" s="204">
        <f>AX22/SUM(AN22:BB22)</f>
        <v>0.07451765999030183</v>
      </c>
      <c r="AY23" s="204">
        <f>AY22/SUM(AN22:BB22)</f>
        <v>0.03509221765895544</v>
      </c>
      <c r="AZ23" s="204">
        <f>AZ22/SUM(AN22:BB22)</f>
        <v>0.10108128725518024</v>
      </c>
      <c r="BA23" s="204">
        <f>BA22/SUM(AN22:BB22)</f>
        <v>0.05649888530135302</v>
      </c>
      <c r="BB23" s="204">
        <f>BB22/SUM(AN22:BB22)</f>
        <v>0.1906375847111836</v>
      </c>
      <c r="BC23" s="9"/>
    </row>
    <row r="24" spans="4:55" ht="15.75" thickTop="1">
      <c r="D24" s="182" t="s">
        <v>116</v>
      </c>
      <c r="E24" s="182" t="s">
        <v>117</v>
      </c>
      <c r="G24" s="182" t="s">
        <v>119</v>
      </c>
      <c r="I24" s="182" t="s">
        <v>118</v>
      </c>
      <c r="N24" s="215" t="s">
        <v>115</v>
      </c>
      <c r="O24" s="205"/>
      <c r="P24" s="205"/>
      <c r="Q24" s="205"/>
      <c r="R24" s="205"/>
      <c r="S24" s="215"/>
      <c r="V24" s="182" t="s">
        <v>116</v>
      </c>
      <c r="W24" s="182" t="s">
        <v>117</v>
      </c>
      <c r="Y24" s="182" t="s">
        <v>119</v>
      </c>
      <c r="AA24" s="182" t="s">
        <v>118</v>
      </c>
      <c r="AF24" s="215" t="s">
        <v>115</v>
      </c>
      <c r="AG24" s="205"/>
      <c r="AH24" s="205"/>
      <c r="AI24" s="205"/>
      <c r="AJ24" s="205"/>
      <c r="AK24" s="215"/>
      <c r="AN24" s="182" t="s">
        <v>116</v>
      </c>
      <c r="AO24" s="182" t="s">
        <v>117</v>
      </c>
      <c r="AQ24" s="182" t="s">
        <v>119</v>
      </c>
      <c r="AS24" s="182" t="s">
        <v>118</v>
      </c>
      <c r="AX24" s="205" t="s">
        <v>115</v>
      </c>
      <c r="AY24" s="205"/>
      <c r="AZ24" s="205"/>
      <c r="BA24" s="205"/>
      <c r="BB24" s="205"/>
      <c r="BC24" s="215"/>
    </row>
    <row r="25" spans="3:45" ht="15">
      <c r="C25" s="2" t="s">
        <v>17</v>
      </c>
      <c r="D25" s="1">
        <f>SUM(D21:I21)</f>
        <v>9300.7</v>
      </c>
      <c r="E25" s="10">
        <f>D25/D28</f>
        <v>0.15494705374525491</v>
      </c>
      <c r="G25" s="183">
        <f>'Station-to-Station Summaries'!F23</f>
        <v>295.5855855855856</v>
      </c>
      <c r="I25" s="109">
        <f>D25*G25/10^6</f>
        <v>2.749152855855856</v>
      </c>
      <c r="U25" s="2" t="s">
        <v>17</v>
      </c>
      <c r="V25" s="1">
        <f>SUM(V21:AA21)</f>
        <v>5315.6</v>
      </c>
      <c r="W25" s="10">
        <f>V25/V28</f>
        <v>0.11027863425110483</v>
      </c>
      <c r="Y25" s="183">
        <f>'Station-to-Station Summaries'!X23</f>
        <v>295.5855855855856</v>
      </c>
      <c r="AA25" s="109">
        <f>V25*Y25/10^6</f>
        <v>1.571214738738739</v>
      </c>
      <c r="AM25" s="2" t="s">
        <v>17</v>
      </c>
      <c r="AN25" s="1">
        <f>SUM(AN21:AS21)</f>
        <v>14616.300000000001</v>
      </c>
      <c r="AO25" s="10">
        <f>AN25/AN28</f>
        <v>0.135052800347715</v>
      </c>
      <c r="AQ25" s="183">
        <f>'Station-to-Station Summaries'!AP23</f>
        <v>295.5855855855856</v>
      </c>
      <c r="AS25" s="109">
        <f>AN25*AQ25/10^6</f>
        <v>4.320367594594595</v>
      </c>
    </row>
    <row r="26" spans="3:45" ht="15">
      <c r="C26" s="2" t="s">
        <v>18</v>
      </c>
      <c r="D26" s="1">
        <f>SUM(S16:S20)</f>
        <v>19019.1</v>
      </c>
      <c r="E26" s="10">
        <f>D26/D28</f>
        <v>0.3168528723522291</v>
      </c>
      <c r="G26" s="183">
        <f>'Station-to-Station Summaries'!F24</f>
        <v>275.1595744680851</v>
      </c>
      <c r="I26" s="109">
        <f>D26*G26/10^6</f>
        <v>5.233287462765957</v>
      </c>
      <c r="U26" s="2" t="s">
        <v>18</v>
      </c>
      <c r="V26" s="1">
        <f>SUM(AK16:AK20)</f>
        <v>1274.52</v>
      </c>
      <c r="W26" s="10">
        <f>V26/V28</f>
        <v>0.02644147884071753</v>
      </c>
      <c r="Y26" s="183">
        <f>'Station-to-Station Summaries'!X24</f>
        <v>275.1595744680851</v>
      </c>
      <c r="AA26" s="109">
        <f>V26*Y26/10^6</f>
        <v>0.3506963808510638</v>
      </c>
      <c r="AM26" s="2" t="s">
        <v>18</v>
      </c>
      <c r="AN26" s="1">
        <f>SUM(BC16:BC20)</f>
        <v>20293.62</v>
      </c>
      <c r="AO26" s="10">
        <f>AN26/AN28</f>
        <v>0.18751053345869992</v>
      </c>
      <c r="AQ26" s="183">
        <f>'Station-to-Station Summaries'!AP24</f>
        <v>275.1595744680851</v>
      </c>
      <c r="AS26" s="109">
        <f>AN26*AQ26/10^6</f>
        <v>5.5839838436170215</v>
      </c>
    </row>
    <row r="27" spans="3:45" ht="15">
      <c r="C27" s="2" t="s">
        <v>19</v>
      </c>
      <c r="D27" s="4">
        <f>SUM(J6:R11,S12:S15)</f>
        <v>31705.219999999998</v>
      </c>
      <c r="E27" s="11">
        <f>D27/D28</f>
        <v>0.528200073902516</v>
      </c>
      <c r="G27" s="183">
        <f>'Station-to-Station Summaries'!F25</f>
        <v>364.7831632653061</v>
      </c>
      <c r="I27" s="184">
        <f>D27*G27/10^6</f>
        <v>11.565530443622448</v>
      </c>
      <c r="U27" s="2" t="s">
        <v>19</v>
      </c>
      <c r="V27" s="4">
        <f>SUM(AB6:AJ11,AK12:AK15)</f>
        <v>41611.420000000006</v>
      </c>
      <c r="W27" s="11">
        <f>V27/V28</f>
        <v>0.8632798869081776</v>
      </c>
      <c r="Y27" s="183">
        <f>'Station-to-Station Summaries'!X25</f>
        <v>364.7831632653061</v>
      </c>
      <c r="AA27" s="184">
        <f>V27*Y27/10^6</f>
        <v>15.179145415561225</v>
      </c>
      <c r="AM27" s="2" t="s">
        <v>19</v>
      </c>
      <c r="AN27" s="4">
        <f>SUM(AT6:BB11,BC12:BC15)</f>
        <v>73316.64000000003</v>
      </c>
      <c r="AO27" s="11">
        <f>AN27/AN28</f>
        <v>0.6774366661935851</v>
      </c>
      <c r="AQ27" s="183">
        <f>'Station-to-Station Summaries'!AP25</f>
        <v>364.7831632653061</v>
      </c>
      <c r="AS27" s="184">
        <f>AN27*AQ27/10^6</f>
        <v>26.74467585918368</v>
      </c>
    </row>
    <row r="28" spans="3:45" ht="15.75" thickBot="1">
      <c r="C28" s="28" t="s">
        <v>15</v>
      </c>
      <c r="D28" s="25">
        <f>SUM(D25:D27)</f>
        <v>60025.02</v>
      </c>
      <c r="E28" s="26">
        <f>SUM(E25:E27)</f>
        <v>1</v>
      </c>
      <c r="I28" s="185">
        <f>SUM(I25:I27)</f>
        <v>19.547970762244262</v>
      </c>
      <c r="U28" s="28" t="s">
        <v>15</v>
      </c>
      <c r="V28" s="25">
        <f>SUM(V25:V27)</f>
        <v>48201.54000000001</v>
      </c>
      <c r="W28" s="26">
        <f>SUM(W25:W27)</f>
        <v>1</v>
      </c>
      <c r="AA28" s="185">
        <f>SUM(AA25:AA27)</f>
        <v>17.101056535151027</v>
      </c>
      <c r="AM28" s="28" t="s">
        <v>15</v>
      </c>
      <c r="AN28" s="25">
        <f>SUM(AN25:AN27)</f>
        <v>108226.56000000003</v>
      </c>
      <c r="AO28" s="26">
        <f>SUM(AO25:AO27)</f>
        <v>1</v>
      </c>
      <c r="AS28" s="185">
        <f>SUM(AS25:AS27)</f>
        <v>36.64902729739529</v>
      </c>
    </row>
    <row r="29" spans="3:39" ht="15.75" thickTop="1">
      <c r="C29" s="27"/>
      <c r="U29" s="27"/>
      <c r="AM29" s="27"/>
    </row>
    <row r="30" spans="4:55" ht="19.5" thickBot="1">
      <c r="D30" s="206" t="s">
        <v>16</v>
      </c>
      <c r="E30" s="206"/>
      <c r="F30" s="206"/>
      <c r="G30" s="206"/>
      <c r="H30" s="206"/>
      <c r="I30" s="206"/>
      <c r="J30" s="206"/>
      <c r="K30" s="206"/>
      <c r="L30" s="206"/>
      <c r="M30" s="206"/>
      <c r="N30" s="206"/>
      <c r="O30" s="206"/>
      <c r="P30" s="206"/>
      <c r="Q30" s="206"/>
      <c r="R30" s="206"/>
      <c r="S30" s="206"/>
      <c r="V30" s="207" t="s">
        <v>22</v>
      </c>
      <c r="W30" s="207"/>
      <c r="X30" s="207"/>
      <c r="Y30" s="207"/>
      <c r="Z30" s="207"/>
      <c r="AA30" s="207"/>
      <c r="AB30" s="207"/>
      <c r="AC30" s="207"/>
      <c r="AD30" s="207"/>
      <c r="AE30" s="207"/>
      <c r="AF30" s="207"/>
      <c r="AG30" s="207"/>
      <c r="AH30" s="207"/>
      <c r="AI30" s="207"/>
      <c r="AJ30" s="207"/>
      <c r="AK30" s="207"/>
      <c r="AN30" s="208" t="s">
        <v>23</v>
      </c>
      <c r="AO30" s="208"/>
      <c r="AP30" s="208"/>
      <c r="AQ30" s="208"/>
      <c r="AR30" s="208"/>
      <c r="AS30" s="208"/>
      <c r="AT30" s="208"/>
      <c r="AU30" s="208"/>
      <c r="AV30" s="208"/>
      <c r="AW30" s="208"/>
      <c r="AX30" s="208"/>
      <c r="AY30" s="208"/>
      <c r="AZ30" s="208"/>
      <c r="BA30" s="208"/>
      <c r="BB30" s="208"/>
      <c r="BC30" s="208"/>
    </row>
    <row r="31" spans="3:55" ht="60.75" thickTop="1">
      <c r="C31" s="29" t="s">
        <v>21</v>
      </c>
      <c r="D31" s="12" t="s">
        <v>0</v>
      </c>
      <c r="E31" s="12" t="s">
        <v>1</v>
      </c>
      <c r="F31" s="12" t="s">
        <v>2</v>
      </c>
      <c r="G31" s="12" t="s">
        <v>3</v>
      </c>
      <c r="H31" s="12" t="s">
        <v>4</v>
      </c>
      <c r="I31" s="13" t="s">
        <v>5</v>
      </c>
      <c r="J31" s="12" t="s">
        <v>6</v>
      </c>
      <c r="K31" s="13" t="s">
        <v>7</v>
      </c>
      <c r="L31" s="13" t="s">
        <v>8</v>
      </c>
      <c r="M31" s="13" t="s">
        <v>9</v>
      </c>
      <c r="N31" s="13" t="s">
        <v>10</v>
      </c>
      <c r="O31" s="13" t="s">
        <v>11</v>
      </c>
      <c r="P31" s="13" t="s">
        <v>12</v>
      </c>
      <c r="Q31" s="13" t="s">
        <v>13</v>
      </c>
      <c r="R31" s="13" t="s">
        <v>14</v>
      </c>
      <c r="S31" s="188" t="s">
        <v>121</v>
      </c>
      <c r="U31" s="30" t="s">
        <v>21</v>
      </c>
      <c r="V31" s="12" t="s">
        <v>0</v>
      </c>
      <c r="W31" s="12" t="s">
        <v>1</v>
      </c>
      <c r="X31" s="12" t="s">
        <v>2</v>
      </c>
      <c r="Y31" s="12" t="s">
        <v>3</v>
      </c>
      <c r="Z31" s="12" t="s">
        <v>4</v>
      </c>
      <c r="AA31" s="13" t="s">
        <v>5</v>
      </c>
      <c r="AB31" s="12" t="s">
        <v>6</v>
      </c>
      <c r="AC31" s="13" t="s">
        <v>7</v>
      </c>
      <c r="AD31" s="13" t="s">
        <v>8</v>
      </c>
      <c r="AE31" s="13" t="s">
        <v>9</v>
      </c>
      <c r="AF31" s="13" t="s">
        <v>10</v>
      </c>
      <c r="AG31" s="13" t="s">
        <v>11</v>
      </c>
      <c r="AH31" s="13" t="s">
        <v>12</v>
      </c>
      <c r="AI31" s="13" t="s">
        <v>13</v>
      </c>
      <c r="AJ31" s="13" t="s">
        <v>14</v>
      </c>
      <c r="AK31" s="188" t="s">
        <v>121</v>
      </c>
      <c r="AM31" s="31" t="s">
        <v>21</v>
      </c>
      <c r="AN31" s="12" t="s">
        <v>0</v>
      </c>
      <c r="AO31" s="12" t="s">
        <v>1</v>
      </c>
      <c r="AP31" s="12" t="s">
        <v>2</v>
      </c>
      <c r="AQ31" s="12" t="s">
        <v>3</v>
      </c>
      <c r="AR31" s="12" t="s">
        <v>4</v>
      </c>
      <c r="AS31" s="13" t="s">
        <v>5</v>
      </c>
      <c r="AT31" s="12" t="s">
        <v>6</v>
      </c>
      <c r="AU31" s="13" t="s">
        <v>7</v>
      </c>
      <c r="AV31" s="13" t="s">
        <v>8</v>
      </c>
      <c r="AW31" s="13" t="s">
        <v>9</v>
      </c>
      <c r="AX31" s="13" t="s">
        <v>10</v>
      </c>
      <c r="AY31" s="13" t="s">
        <v>11</v>
      </c>
      <c r="AZ31" s="13" t="s">
        <v>12</v>
      </c>
      <c r="BA31" s="13" t="s">
        <v>13</v>
      </c>
      <c r="BB31" s="13" t="s">
        <v>14</v>
      </c>
      <c r="BC31" s="188" t="s">
        <v>121</v>
      </c>
    </row>
    <row r="32" spans="2:55" ht="15">
      <c r="B32">
        <v>1</v>
      </c>
      <c r="C32" s="16" t="s">
        <v>0</v>
      </c>
      <c r="D32" s="196">
        <f ca="1">'Station-to-Station Summaries'!C30+OFFSET('Station-to-Station Summaries'!B29,D$3,$B32)</f>
        <v>0</v>
      </c>
      <c r="E32" s="8">
        <f ca="1">'Station-to-Station Summaries'!D30+OFFSET('Station-to-Station Summaries'!B29,E$3,$B32)</f>
        <v>0</v>
      </c>
      <c r="F32" s="8">
        <f ca="1">'Station-to-Station Summaries'!E30+OFFSET('Station-to-Station Summaries'!B29,F$3,$B32)</f>
        <v>46031.08402318433</v>
      </c>
      <c r="G32" s="8">
        <f ca="1">'Station-to-Station Summaries'!F30+OFFSET('Station-to-Station Summaries'!B29,G$3,$B32)</f>
        <v>17402.51328472868</v>
      </c>
      <c r="H32" s="8">
        <f ca="1">'Station-to-Station Summaries'!G30+OFFSET('Station-to-Station Summaries'!B29,H$3,$B32)</f>
        <v>33115.756795829315</v>
      </c>
      <c r="I32" s="8">
        <f ca="1">'Station-to-Station Summaries'!H30+OFFSET('Station-to-Station Summaries'!B29,I$3,$B32)</f>
        <v>41857.4749896578</v>
      </c>
      <c r="J32" s="9">
        <f ca="1">'Station-to-Station Summaries'!I30+OFFSET('Station-to-Station Summaries'!B29,J$3,$B32)</f>
        <v>7867.748682202957</v>
      </c>
      <c r="K32" s="9">
        <f ca="1">'Station-to-Station Summaries'!J30+OFFSET('Station-to-Station Summaries'!B29,K$3,$B32)</f>
        <v>49322.63123479251</v>
      </c>
      <c r="L32" s="9">
        <f ca="1">'Station-to-Station Summaries'!K30+OFFSET('Station-to-Station Summaries'!B29,L$3,$B32)</f>
        <v>32211.441120605676</v>
      </c>
      <c r="M32" s="9">
        <f ca="1">'Station-to-Station Summaries'!L30+OFFSET('Station-to-Station Summaries'!B29,M$3,$B32)</f>
        <v>173195.67104227183</v>
      </c>
      <c r="N32" s="9">
        <f ca="1">'Station-to-Station Summaries'!M30+OFFSET('Station-to-Station Summaries'!B29,N$3,$B32)</f>
        <v>106773.98815873172</v>
      </c>
      <c r="O32" s="9">
        <f ca="1">'Station-to-Station Summaries'!N30+OFFSET('Station-to-Station Summaries'!B29,O$3,$B32)</f>
        <v>61910.21989528796</v>
      </c>
      <c r="P32" s="9">
        <f ca="1">'Station-to-Station Summaries'!O30+OFFSET('Station-to-Station Summaries'!B29,P$3,$B32)</f>
        <v>116001.24497012995</v>
      </c>
      <c r="Q32" s="9">
        <f ca="1">'Station-to-Station Summaries'!P30+OFFSET('Station-to-Station Summaries'!B29,Q$3,$B32)</f>
        <v>85768.37371612094</v>
      </c>
      <c r="R32" s="9">
        <f ca="1">'Station-to-Station Summaries'!Q30+OFFSET('Station-to-Station Summaries'!B29,R$3,$B32)</f>
        <v>540270.9582352863</v>
      </c>
      <c r="S32" s="189">
        <f>SUM(D32:R32)</f>
        <v>1311729.10614883</v>
      </c>
      <c r="U32" s="16" t="s">
        <v>0</v>
      </c>
      <c r="V32" s="196">
        <f ca="1">'Station-to-Station Summaries'!U30+OFFSET('Station-to-Station Summaries'!T29,V$3,$B32)</f>
        <v>0</v>
      </c>
      <c r="W32" s="8">
        <f ca="1">'Station-to-Station Summaries'!V30+OFFSET('Station-to-Station Summaries'!T29,W$3,$B32)</f>
        <v>0</v>
      </c>
      <c r="X32" s="8">
        <f ca="1">'Station-to-Station Summaries'!W30+OFFSET('Station-to-Station Summaries'!T29,X$3,$B32)</f>
        <v>12537.011721165267</v>
      </c>
      <c r="Y32" s="8">
        <f ca="1">'Station-to-Station Summaries'!X30+OFFSET('Station-to-Station Summaries'!T29,Y$3,$B32)</f>
        <v>12284.127024514362</v>
      </c>
      <c r="Z32" s="8">
        <f ca="1">'Station-to-Station Summaries'!Y30+OFFSET('Station-to-Station Summaries'!T29,Z$3,$B32)</f>
        <v>32537.156609892045</v>
      </c>
      <c r="AA32" s="8">
        <f ca="1">'Station-to-Station Summaries'!Z30+OFFSET('Station-to-Station Summaries'!T29,AA$3,$B32)</f>
        <v>36730.99641915065</v>
      </c>
      <c r="AB32" s="9">
        <f ca="1">'Station-to-Station Summaries'!AA30+OFFSET('Station-to-Station Summaries'!T29,AB$3,$B32)</f>
        <v>36237.36549128809</v>
      </c>
      <c r="AC32" s="9">
        <f ca="1">'Station-to-Station Summaries'!AB30+OFFSET('Station-to-Station Summaries'!T29,AC$3,$B32)</f>
        <v>90933.29076051903</v>
      </c>
      <c r="AD32" s="9">
        <f ca="1">'Station-to-Station Summaries'!AC30+OFFSET('Station-to-Station Summaries'!T29,AD$3,$B32)</f>
        <v>47932.77694199914</v>
      </c>
      <c r="AE32" s="9">
        <f ca="1">'Station-to-Station Summaries'!AD30+OFFSET('Station-to-Station Summaries'!T29,AE$3,$B32)</f>
        <v>235168.6063423292</v>
      </c>
      <c r="AF32" s="9">
        <f ca="1">'Station-to-Station Summaries'!AE30+OFFSET('Station-to-Station Summaries'!T29,AF$3,$B32)</f>
        <v>153193.50307597185</v>
      </c>
      <c r="AG32" s="9">
        <f ca="1">'Station-to-Station Summaries'!AF30+OFFSET('Station-to-Station Summaries'!T29,AG$3,$B32)</f>
        <v>147759.5167143372</v>
      </c>
      <c r="AH32" s="9">
        <f ca="1">'Station-to-Station Summaries'!AG30+OFFSET('Station-to-Station Summaries'!T29,AH$3,$B32)</f>
        <v>277015.96594412095</v>
      </c>
      <c r="AI32" s="9">
        <f ca="1">'Station-to-Station Summaries'!AH30+OFFSET('Station-to-Station Summaries'!T29,AI$3,$B32)</f>
        <v>153163.15691237373</v>
      </c>
      <c r="AJ32" s="9">
        <f ca="1">'Station-to-Station Summaries'!AI30+OFFSET('Station-to-Station Summaries'!T29,AJ$3,$B32)</f>
        <v>849037.1036133217</v>
      </c>
      <c r="AK32" s="189">
        <f>SUM(V32:AJ32)</f>
        <v>2084530.5775709832</v>
      </c>
      <c r="AM32" s="16" t="s">
        <v>0</v>
      </c>
      <c r="AN32" s="196">
        <f ca="1">'Station-to-Station Summaries'!AM30+OFFSET('Station-to-Station Summaries'!AL29,AN$3,$B32)</f>
        <v>0</v>
      </c>
      <c r="AO32" s="8">
        <f ca="1">'Station-to-Station Summaries'!AN30+OFFSET('Station-to-Station Summaries'!AL29,AO$3,$B32)</f>
        <v>0</v>
      </c>
      <c r="AP32" s="8">
        <f ca="1">'Station-to-Station Summaries'!AO30+OFFSET('Station-to-Station Summaries'!AL29,AP$3,$B32)</f>
        <v>58568.0957443496</v>
      </c>
      <c r="AQ32" s="8">
        <f ca="1">'Station-to-Station Summaries'!AP30+OFFSET('Station-to-Station Summaries'!AL29,AQ$3,$B32)</f>
        <v>29686.64030924304</v>
      </c>
      <c r="AR32" s="8">
        <f ca="1">'Station-to-Station Summaries'!AQ30+OFFSET('Station-to-Station Summaries'!AL29,AR$3,$B32)</f>
        <v>65652.91340572137</v>
      </c>
      <c r="AS32" s="8">
        <f ca="1">'Station-to-Station Summaries'!AR30+OFFSET('Station-to-Station Summaries'!AL29,AS$3,$B32)</f>
        <v>78588.47140880846</v>
      </c>
      <c r="AT32" s="9">
        <f ca="1">'Station-to-Station Summaries'!AS30+OFFSET('Station-to-Station Summaries'!AL29,AT$3,$B32)</f>
        <v>44105.11417349105</v>
      </c>
      <c r="AU32" s="9">
        <f ca="1">'Station-to-Station Summaries'!AT30+OFFSET('Station-to-Station Summaries'!AL29,AU$3,$B32)</f>
        <v>140255.92199531154</v>
      </c>
      <c r="AV32" s="9">
        <f ca="1">'Station-to-Station Summaries'!AU30+OFFSET('Station-to-Station Summaries'!AL29,AV$3,$B32)</f>
        <v>80144.2180626048</v>
      </c>
      <c r="AW32" s="9">
        <f ca="1">'Station-to-Station Summaries'!AV30+OFFSET('Station-to-Station Summaries'!AL29,AW$3,$B32)</f>
        <v>408364.27738460107</v>
      </c>
      <c r="AX32" s="9">
        <f ca="1">'Station-to-Station Summaries'!AW30+OFFSET('Station-to-Station Summaries'!AL29,AX$3,$B32)</f>
        <v>259967.49123470357</v>
      </c>
      <c r="AY32" s="9">
        <f ca="1">'Station-to-Station Summaries'!AX30+OFFSET('Station-to-Station Summaries'!AL29,AY$3,$B32)</f>
        <v>209669.73660962516</v>
      </c>
      <c r="AZ32" s="9">
        <f ca="1">'Station-to-Station Summaries'!AY30+OFFSET('Station-to-Station Summaries'!AL29,AZ$3,$B32)</f>
        <v>393017.2109142509</v>
      </c>
      <c r="BA32" s="9">
        <f ca="1">'Station-to-Station Summaries'!AZ30+OFFSET('Station-to-Station Summaries'!AL29,BA$3,$B32)</f>
        <v>238931.5306284947</v>
      </c>
      <c r="BB32" s="9">
        <f ca="1">'Station-to-Station Summaries'!BA30+OFFSET('Station-to-Station Summaries'!AL29,BB$3,$B32)</f>
        <v>1389308.0618486078</v>
      </c>
      <c r="BC32" s="189">
        <f>SUM(AN32:BB32)</f>
        <v>3396259.683719813</v>
      </c>
    </row>
    <row r="33" spans="2:55" ht="15">
      <c r="B33">
        <v>2</v>
      </c>
      <c r="C33" s="16" t="s">
        <v>1</v>
      </c>
      <c r="D33" s="187">
        <f ca="1">('Station-to-Station Summaries'!C31+OFFSET('Station-to-Station Summaries'!B29,$B33,D$3))/'Station-to-Station Summaries'!R45</f>
        <v>0</v>
      </c>
      <c r="E33" s="196">
        <f ca="1">'Station-to-Station Summaries'!D31+OFFSET('Station-to-Station Summaries'!B29,E$3,$B33)</f>
        <v>0</v>
      </c>
      <c r="F33" s="8">
        <f ca="1">'Station-to-Station Summaries'!E31+OFFSET('Station-to-Station Summaries'!B29,F$3,$B33)</f>
        <v>0</v>
      </c>
      <c r="G33" s="8">
        <f ca="1">'Station-to-Station Summaries'!F31+OFFSET('Station-to-Station Summaries'!B29,G$3,$B33)</f>
        <v>11387.903659583555</v>
      </c>
      <c r="H33" s="8">
        <f ca="1">'Station-to-Station Summaries'!G31+OFFSET('Station-to-Station Summaries'!B29,H$3,$B33)</f>
        <v>1729.7313250921902</v>
      </c>
      <c r="I33" s="8">
        <f ca="1">'Station-to-Station Summaries'!H31+OFFSET('Station-to-Station Summaries'!B29,I$3,$B33)</f>
        <v>99.13080108715477</v>
      </c>
      <c r="J33" s="9">
        <f ca="1">'Station-to-Station Summaries'!I31+OFFSET('Station-to-Station Summaries'!B29,J$3,$B33)</f>
        <v>0</v>
      </c>
      <c r="K33" s="9">
        <f ca="1">'Station-to-Station Summaries'!J31+OFFSET('Station-to-Station Summaries'!B29,K$3,$B33)</f>
        <v>0</v>
      </c>
      <c r="L33" s="9">
        <f ca="1">'Station-to-Station Summaries'!K31+OFFSET('Station-to-Station Summaries'!B29,L$3,$B33)</f>
        <v>0</v>
      </c>
      <c r="M33" s="9">
        <f ca="1">'Station-to-Station Summaries'!L31+OFFSET('Station-to-Station Summaries'!B29,M$3,$B33)</f>
        <v>9546.903067964966</v>
      </c>
      <c r="N33" s="9">
        <f ca="1">'Station-to-Station Summaries'!M31+OFFSET('Station-to-Station Summaries'!B29,N$3,$B33)</f>
        <v>10548.32646670255</v>
      </c>
      <c r="O33" s="9">
        <f ca="1">'Station-to-Station Summaries'!N31+OFFSET('Station-to-Station Summaries'!B29,O$3,$B33)</f>
        <v>4159.447490514086</v>
      </c>
      <c r="P33" s="9">
        <f ca="1">'Station-to-Station Summaries'!O31+OFFSET('Station-to-Station Summaries'!B29,P$3,$B33)</f>
        <v>0</v>
      </c>
      <c r="Q33" s="9">
        <f ca="1">'Station-to-Station Summaries'!P31+OFFSET('Station-to-Station Summaries'!B29,Q$3,$B33)</f>
        <v>0</v>
      </c>
      <c r="R33" s="9">
        <f ca="1">'Station-to-Station Summaries'!Q31+OFFSET('Station-to-Station Summaries'!B29,R$3,$B33)</f>
        <v>0</v>
      </c>
      <c r="S33" s="189">
        <f>SUM(E33:R33)</f>
        <v>37471.44281094451</v>
      </c>
      <c r="U33" s="16" t="s">
        <v>1</v>
      </c>
      <c r="V33" s="187">
        <f ca="1">('Station-to-Station Summaries'!U31+OFFSET('Station-to-Station Summaries'!T29,$B33,V$3))/'Station-to-Station Summaries'!AJ45</f>
        <v>0</v>
      </c>
      <c r="W33" s="196">
        <f ca="1">'Station-to-Station Summaries'!V31+OFFSET('Station-to-Station Summaries'!T29,W$3,$B33)</f>
        <v>0</v>
      </c>
      <c r="X33" s="8">
        <f ca="1">'Station-to-Station Summaries'!W31+OFFSET('Station-to-Station Summaries'!T29,X$3,$B33)</f>
        <v>0</v>
      </c>
      <c r="Y33" s="8">
        <f ca="1">'Station-to-Station Summaries'!X31+OFFSET('Station-to-Station Summaries'!T29,Y$3,$B33)</f>
        <v>2937.5086362969128</v>
      </c>
      <c r="Z33" s="8">
        <f ca="1">'Station-to-Station Summaries'!Y31+OFFSET('Station-to-Station Summaries'!T29,Z$3,$B33)</f>
        <v>859.807968613077</v>
      </c>
      <c r="AA33" s="8">
        <f ca="1">'Station-to-Station Summaries'!Z31+OFFSET('Station-to-Station Summaries'!T29,AA$3,$B33)</f>
        <v>0</v>
      </c>
      <c r="AB33" s="9">
        <f ca="1">'Station-to-Station Summaries'!AA31+OFFSET('Station-to-Station Summaries'!T29,AB$3,$B33)</f>
        <v>0</v>
      </c>
      <c r="AC33" s="9">
        <f ca="1">'Station-to-Station Summaries'!AB31+OFFSET('Station-to-Station Summaries'!T29,AC$3,$B33)</f>
        <v>0</v>
      </c>
      <c r="AD33" s="9">
        <f ca="1">'Station-to-Station Summaries'!AC31+OFFSET('Station-to-Station Summaries'!T29,AD$3,$B33)</f>
        <v>0</v>
      </c>
      <c r="AE33" s="9">
        <f ca="1">'Station-to-Station Summaries'!AD31+OFFSET('Station-to-Station Summaries'!T29,AE$3,$B33)</f>
        <v>0</v>
      </c>
      <c r="AF33" s="9">
        <f ca="1">'Station-to-Station Summaries'!AE31+OFFSET('Station-to-Station Summaries'!T29,AF$3,$B33)</f>
        <v>0</v>
      </c>
      <c r="AG33" s="9">
        <f ca="1">'Station-to-Station Summaries'!AF31+OFFSET('Station-to-Station Summaries'!T29,AG$3,$B33)</f>
        <v>0</v>
      </c>
      <c r="AH33" s="9">
        <f ca="1">'Station-to-Station Summaries'!AG31+OFFSET('Station-to-Station Summaries'!T29,AH$3,$B33)</f>
        <v>0</v>
      </c>
      <c r="AI33" s="9">
        <f ca="1">'Station-to-Station Summaries'!AH31+OFFSET('Station-to-Station Summaries'!T29,AI$3,$B33)</f>
        <v>0</v>
      </c>
      <c r="AJ33" s="9">
        <f ca="1">'Station-to-Station Summaries'!AI31+OFFSET('Station-to-Station Summaries'!T29,AJ$3,$B33)</f>
        <v>0</v>
      </c>
      <c r="AK33" s="189">
        <f>SUM(W33:AJ33)</f>
        <v>3797.31660490999</v>
      </c>
      <c r="AM33" s="16" t="s">
        <v>1</v>
      </c>
      <c r="AN33" s="187">
        <f ca="1">('Station-to-Station Summaries'!AM31+OFFSET('Station-to-Station Summaries'!AL29,$B33,AN$3))/'Station-to-Station Summaries'!BB45</f>
        <v>0</v>
      </c>
      <c r="AO33" s="196">
        <f ca="1">'Station-to-Station Summaries'!AN31+OFFSET('Station-to-Station Summaries'!AL29,AO$3,$B33)</f>
        <v>0</v>
      </c>
      <c r="AP33" s="8">
        <f ca="1">'Station-to-Station Summaries'!AO31+OFFSET('Station-to-Station Summaries'!AL29,AP$3,$B33)</f>
        <v>0</v>
      </c>
      <c r="AQ33" s="8">
        <f ca="1">'Station-to-Station Summaries'!AP31+OFFSET('Station-to-Station Summaries'!AL29,AQ$3,$B33)</f>
        <v>14325.412295880467</v>
      </c>
      <c r="AR33" s="8">
        <f ca="1">'Station-to-Station Summaries'!AQ31+OFFSET('Station-to-Station Summaries'!AL29,AR$3,$B33)</f>
        <v>2589.5392937052675</v>
      </c>
      <c r="AS33" s="8">
        <f ca="1">'Station-to-Station Summaries'!AR31+OFFSET('Station-to-Station Summaries'!AL29,AS$3,$B33)</f>
        <v>99.13080108715477</v>
      </c>
      <c r="AT33" s="9">
        <f ca="1">'Station-to-Station Summaries'!AS31+OFFSET('Station-to-Station Summaries'!AL29,AT$3,$B33)</f>
        <v>0</v>
      </c>
      <c r="AU33" s="9">
        <f ca="1">'Station-to-Station Summaries'!AT31+OFFSET('Station-to-Station Summaries'!AL29,AU$3,$B33)</f>
        <v>0</v>
      </c>
      <c r="AV33" s="9">
        <f ca="1">'Station-to-Station Summaries'!AU31+OFFSET('Station-to-Station Summaries'!AL29,AV$3,$B33)</f>
        <v>0</v>
      </c>
      <c r="AW33" s="9">
        <f ca="1">'Station-to-Station Summaries'!AV31+OFFSET('Station-to-Station Summaries'!AL29,AW$3,$B33)</f>
        <v>9546.903067964966</v>
      </c>
      <c r="AX33" s="9">
        <f ca="1">'Station-to-Station Summaries'!AW31+OFFSET('Station-to-Station Summaries'!AL29,AX$3,$B33)</f>
        <v>10548.32646670255</v>
      </c>
      <c r="AY33" s="9">
        <f ca="1">'Station-to-Station Summaries'!AX31+OFFSET('Station-to-Station Summaries'!AL29,AY$3,$B33)</f>
        <v>4159.447490514086</v>
      </c>
      <c r="AZ33" s="9">
        <f ca="1">'Station-to-Station Summaries'!AY31+OFFSET('Station-to-Station Summaries'!AL29,AZ$3,$B33)</f>
        <v>0</v>
      </c>
      <c r="BA33" s="9">
        <f ca="1">'Station-to-Station Summaries'!AZ31+OFFSET('Station-to-Station Summaries'!AL29,BA$3,$B33)</f>
        <v>0</v>
      </c>
      <c r="BB33" s="9">
        <f ca="1">'Station-to-Station Summaries'!BA31+OFFSET('Station-to-Station Summaries'!AL29,BB$3,$B33)</f>
        <v>0</v>
      </c>
      <c r="BC33" s="189">
        <f>SUM(AO33:BB33)</f>
        <v>41268.75941585449</v>
      </c>
    </row>
    <row r="34" spans="2:55" ht="15">
      <c r="B34">
        <v>3</v>
      </c>
      <c r="C34" s="16" t="s">
        <v>2</v>
      </c>
      <c r="D34" s="187">
        <f ca="1">('Station-to-Station Summaries'!C32+OFFSET('Station-to-Station Summaries'!B29,$B34,D$3))/'Station-to-Station Summaries'!R45</f>
        <v>0.014628833454527685</v>
      </c>
      <c r="E34" s="187">
        <f ca="1">('Station-to-Station Summaries'!D32+OFFSET('Station-to-Station Summaries'!B29,$B34,E$3))/'Station-to-Station Summaries'!R45</f>
        <v>0</v>
      </c>
      <c r="F34" s="196">
        <f ca="1">'Station-to-Station Summaries'!E32+OFFSET('Station-to-Station Summaries'!B29,F$3,$B34)</f>
        <v>0</v>
      </c>
      <c r="G34" s="8">
        <f ca="1">'Station-to-Station Summaries'!F32+OFFSET('Station-to-Station Summaries'!B29,G$3,$B34)</f>
        <v>1737.8236353850193</v>
      </c>
      <c r="H34" s="8">
        <f ca="1">'Station-to-Station Summaries'!G32+OFFSET('Station-to-Station Summaries'!B29,H$3,$B34)</f>
        <v>1221.938854217173</v>
      </c>
      <c r="I34" s="8">
        <f ca="1">'Station-to-Station Summaries'!H32+OFFSET('Station-to-Station Summaries'!B29,I$3,$B34)</f>
        <v>2532.8931216554647</v>
      </c>
      <c r="J34" s="9">
        <f ca="1">'Station-to-Station Summaries'!I32+OFFSET('Station-to-Station Summaries'!B29,J$3,$B34)</f>
        <v>447.10014367880007</v>
      </c>
      <c r="K34" s="9">
        <f ca="1">'Station-to-Station Summaries'!J32+OFFSET('Station-to-Station Summaries'!B29,K$3,$B34)</f>
        <v>2462.0854065932112</v>
      </c>
      <c r="L34" s="9">
        <f ca="1">'Station-to-Station Summaries'!K32+OFFSET('Station-to-Station Summaries'!B29,L$3,$B34)</f>
        <v>3052.8240579697253</v>
      </c>
      <c r="M34" s="9">
        <f ca="1">'Station-to-Station Summaries'!L32+OFFSET('Station-to-Station Summaries'!B29,M$3,$B34)</f>
        <v>4851.3400205509615</v>
      </c>
      <c r="N34" s="9">
        <f ca="1">'Station-to-Station Summaries'!M32+OFFSET('Station-to-Station Summaries'!B29,N$3,$B34)</f>
        <v>5019.255459127163</v>
      </c>
      <c r="O34" s="9">
        <f ca="1">'Station-to-Station Summaries'!N32+OFFSET('Station-to-Station Summaries'!B29,O$3,$B34)</f>
        <v>2476.246949605662</v>
      </c>
      <c r="P34" s="9">
        <f ca="1">'Station-to-Station Summaries'!O32+OFFSET('Station-to-Station Summaries'!B29,P$3,$B34)</f>
        <v>2470.1777168860403</v>
      </c>
      <c r="Q34" s="9">
        <f ca="1">'Station-to-Station Summaries'!P32+OFFSET('Station-to-Station Summaries'!B29,Q$3,$B34)</f>
        <v>3255.1318152904496</v>
      </c>
      <c r="R34" s="9">
        <f ca="1">'Station-to-Station Summaries'!Q32+OFFSET('Station-to-Station Summaries'!B29,R$3,$B34)</f>
        <v>23200.65360954063</v>
      </c>
      <c r="S34" s="189">
        <f>SUM(F34:R34)</f>
        <v>52727.4707905003</v>
      </c>
      <c r="U34" s="16" t="s">
        <v>2</v>
      </c>
      <c r="V34" s="187">
        <f ca="1">('Station-to-Station Summaries'!U32+OFFSET('Station-to-Station Summaries'!T29,$B34,V$3))/'Station-to-Station Summaries'!AJ45</f>
        <v>0.003747021338733268</v>
      </c>
      <c r="W34" s="187">
        <f ca="1">('Station-to-Station Summaries'!V32+OFFSET('Station-to-Station Summaries'!T29,$B34,W$3))/'Station-to-Station Summaries'!AJ45</f>
        <v>0</v>
      </c>
      <c r="X34" s="196">
        <f ca="1">'Station-to-Station Summaries'!W32+OFFSET('Station-to-Station Summaries'!T29,X$3,$B34)</f>
        <v>0</v>
      </c>
      <c r="Y34" s="8">
        <f ca="1">'Station-to-Station Summaries'!X32+OFFSET('Station-to-Station Summaries'!T29,Y$3,$B34)</f>
        <v>695.9386851832907</v>
      </c>
      <c r="Z34" s="8">
        <f ca="1">'Station-to-Station Summaries'!Y32+OFFSET('Station-to-Station Summaries'!T29,Z$3,$B34)</f>
        <v>117.33849924601992</v>
      </c>
      <c r="AA34" s="8">
        <f ca="1">'Station-to-Station Summaries'!Z32+OFFSET('Station-to-Station Summaries'!T29,AA$3,$B34)</f>
        <v>740.4463917938499</v>
      </c>
      <c r="AB34" s="9">
        <f ca="1">'Station-to-Station Summaries'!AA32+OFFSET('Station-to-Station Summaries'!T29,AB$3,$B34)</f>
        <v>3572.754994283986</v>
      </c>
      <c r="AC34" s="9">
        <f ca="1">'Station-to-Station Summaries'!AB32+OFFSET('Station-to-Station Summaries'!T29,AC$3,$B34)</f>
        <v>2441.854630861139</v>
      </c>
      <c r="AD34" s="9">
        <f ca="1">'Station-to-Station Summaries'!AC32+OFFSET('Station-to-Station Summaries'!T29,AD$3,$B34)</f>
        <v>1404.0158358058247</v>
      </c>
      <c r="AE34" s="9">
        <f ca="1">'Station-to-Station Summaries'!AD32+OFFSET('Station-to-Station Summaries'!T29,AE$3,$B34)</f>
        <v>5692.940291005174</v>
      </c>
      <c r="AF34" s="9">
        <f ca="1">'Station-to-Station Summaries'!AE32+OFFSET('Station-to-Station Summaries'!T29,AF$3,$B34)</f>
        <v>3323.9164527794956</v>
      </c>
      <c r="AG34" s="9">
        <f ca="1">'Station-to-Station Summaries'!AF32+OFFSET('Station-to-Station Summaries'!T29,AG$3,$B34)</f>
        <v>1060.0926483605938</v>
      </c>
      <c r="AH34" s="9">
        <f ca="1">'Station-to-Station Summaries'!AG32+OFFSET('Station-to-Station Summaries'!T29,AH$3,$B34)</f>
        <v>14373.966157637442</v>
      </c>
      <c r="AI34" s="9">
        <f ca="1">'Station-to-Station Summaries'!AH32+OFFSET('Station-to-Station Summaries'!T29,AI$3,$B34)</f>
        <v>4351.639859968774</v>
      </c>
      <c r="AJ34" s="9">
        <f ca="1">'Station-to-Station Summaries'!AI32+OFFSET('Station-to-Station Summaries'!T29,AJ$3,$B34)</f>
        <v>25219.685027601456</v>
      </c>
      <c r="AK34" s="189">
        <f>SUM(X34:AJ34)</f>
        <v>62994.58947452705</v>
      </c>
      <c r="AM34" s="16" t="s">
        <v>2</v>
      </c>
      <c r="AN34" s="187">
        <f ca="1">('Station-to-Station Summaries'!AM32+OFFSET('Station-to-Station Summaries'!AL29,$B34,AN$3))/'Station-to-Station Summaries'!BB45</f>
        <v>0.009020939798080519</v>
      </c>
      <c r="AO34" s="187">
        <f ca="1">('Station-to-Station Summaries'!AN32+OFFSET('Station-to-Station Summaries'!AL29,$B34,AO$3))/'Station-to-Station Summaries'!BB45</f>
        <v>0</v>
      </c>
      <c r="AP34" s="196">
        <f ca="1">'Station-to-Station Summaries'!AO32+OFFSET('Station-to-Station Summaries'!AL29,AP$3,$B34)</f>
        <v>0</v>
      </c>
      <c r="AQ34" s="8">
        <f ca="1">'Station-to-Station Summaries'!AP32+OFFSET('Station-to-Station Summaries'!AL29,AQ$3,$B34)</f>
        <v>2433.76232056831</v>
      </c>
      <c r="AR34" s="8">
        <f ca="1">'Station-to-Station Summaries'!AQ32+OFFSET('Station-to-Station Summaries'!AL29,AR$3,$B34)</f>
        <v>1339.2773534631929</v>
      </c>
      <c r="AS34" s="8">
        <f ca="1">'Station-to-Station Summaries'!AR32+OFFSET('Station-to-Station Summaries'!AL29,AS$3,$B34)</f>
        <v>3273.339513449315</v>
      </c>
      <c r="AT34" s="9">
        <f ca="1">'Station-to-Station Summaries'!AS32+OFFSET('Station-to-Station Summaries'!AL29,AT$3,$B34)</f>
        <v>4019.855137962786</v>
      </c>
      <c r="AU34" s="9">
        <f ca="1">'Station-to-Station Summaries'!AT32+OFFSET('Station-to-Station Summaries'!AL29,AU$3,$B34)</f>
        <v>4903.94003745435</v>
      </c>
      <c r="AV34" s="9">
        <f ca="1">'Station-to-Station Summaries'!AU32+OFFSET('Station-to-Station Summaries'!AL29,AV$3,$B34)</f>
        <v>4456.83989377555</v>
      </c>
      <c r="AW34" s="9">
        <f ca="1">'Station-to-Station Summaries'!AV32+OFFSET('Station-to-Station Summaries'!AL29,AW$3,$B34)</f>
        <v>10544.280311556136</v>
      </c>
      <c r="AX34" s="9">
        <f ca="1">'Station-to-Station Summaries'!AW32+OFFSET('Station-to-Station Summaries'!AL29,AX$3,$B34)</f>
        <v>8343.171911906658</v>
      </c>
      <c r="AY34" s="9">
        <f ca="1">'Station-to-Station Summaries'!AX32+OFFSET('Station-to-Station Summaries'!AL29,AY$3,$B34)</f>
        <v>3536.3395979662555</v>
      </c>
      <c r="AZ34" s="9">
        <f ca="1">'Station-to-Station Summaries'!AY32+OFFSET('Station-to-Station Summaries'!AL29,AZ$3,$B34)</f>
        <v>16844.14387452348</v>
      </c>
      <c r="BA34" s="9">
        <f ca="1">'Station-to-Station Summaries'!AZ32+OFFSET('Station-to-Station Summaries'!AL29,BA$3,$B34)</f>
        <v>7606.771675259223</v>
      </c>
      <c r="BB34" s="9">
        <f ca="1">'Station-to-Station Summaries'!BA32+OFFSET('Station-to-Station Summaries'!AL29,BB$3,$B34)</f>
        <v>48420.338637142086</v>
      </c>
      <c r="BC34" s="189">
        <f>SUM(AP34:BB34)</f>
        <v>115722.06026502734</v>
      </c>
    </row>
    <row r="35" spans="2:55" ht="15">
      <c r="B35">
        <v>4</v>
      </c>
      <c r="C35" s="16" t="s">
        <v>3</v>
      </c>
      <c r="D35" s="187">
        <f ca="1">('Station-to-Station Summaries'!C33+OFFSET('Station-to-Station Summaries'!B29,$B35,D$3))/'Station-to-Station Summaries'!R45</f>
        <v>0.005530577303030245</v>
      </c>
      <c r="E35" s="187">
        <f ca="1">('Station-to-Station Summaries'!D33+OFFSET('Station-to-Station Summaries'!B29,$B35,E$3))/'Station-to-Station Summaries'!R45</f>
        <v>0.0036191141175025863</v>
      </c>
      <c r="F35" s="187">
        <f ca="1">('Station-to-Station Summaries'!E33+OFFSET('Station-to-Station Summaries'!B29,$B35,F$3))/'Station-to-Station Summaries'!R45</f>
        <v>0.0005522862012674937</v>
      </c>
      <c r="G35" s="196">
        <f ca="1">'Station-to-Station Summaries'!F33+OFFSET('Station-to-Station Summaries'!B29,G$3,$B35)</f>
        <v>0</v>
      </c>
      <c r="H35" s="8">
        <f ca="1">'Station-to-Station Summaries'!G33+OFFSET('Station-to-Station Summaries'!B29,H$3,$B35)</f>
        <v>2114.116064001566</v>
      </c>
      <c r="I35" s="8">
        <f ca="1">'Station-to-Station Summaries'!H33+OFFSET('Station-to-Station Summaries'!B29,I$3,$B35)</f>
        <v>3216.6933413995116</v>
      </c>
      <c r="J35" s="9">
        <f ca="1">'Station-to-Station Summaries'!I33+OFFSET('Station-to-Station Summaries'!B29,J$3,$B35)</f>
        <v>944.7772266877812</v>
      </c>
      <c r="K35" s="9">
        <f ca="1">'Station-to-Station Summaries'!J33+OFFSET('Station-to-Station Summaries'!B29,K$3,$B35)</f>
        <v>511.83862602143176</v>
      </c>
      <c r="L35" s="9">
        <f ca="1">'Station-to-Station Summaries'!K33+OFFSET('Station-to-Station Summaries'!B29,L$3,$B35)</f>
        <v>471.37707455728696</v>
      </c>
      <c r="M35" s="9">
        <f ca="1">'Station-to-Station Summaries'!L33+OFFSET('Station-to-Station Summaries'!B29,M$3,$B35)</f>
        <v>12897.119529196156</v>
      </c>
      <c r="N35" s="9">
        <f ca="1">'Station-to-Station Summaries'!M33+OFFSET('Station-to-Station Summaries'!B29,N$3,$B35)</f>
        <v>10746.58806887686</v>
      </c>
      <c r="O35" s="9">
        <f ca="1">'Station-to-Station Summaries'!N33+OFFSET('Station-to-Station Summaries'!B29,O$3,$B35)</f>
        <v>4272.7398346136915</v>
      </c>
      <c r="P35" s="9">
        <f ca="1">'Station-to-Station Summaries'!O33+OFFSET('Station-to-Station Summaries'!B29,P$3,$B35)</f>
        <v>4612.616866912507</v>
      </c>
      <c r="Q35" s="9">
        <f ca="1">'Station-to-Station Summaries'!P33+OFFSET('Station-to-Station Summaries'!B29,Q$3,$B35)</f>
        <v>8.09231029282896</v>
      </c>
      <c r="R35" s="9">
        <f ca="1">'Station-to-Station Summaries'!Q33+OFFSET('Station-to-Station Summaries'!B29,R$3,$B35)</f>
        <v>1838.9775140453812</v>
      </c>
      <c r="S35" s="189">
        <f>SUM(G35:R35)</f>
        <v>41634.93645660499</v>
      </c>
      <c r="U35" s="16" t="s">
        <v>3</v>
      </c>
      <c r="V35" s="187">
        <f ca="1">('Station-to-Station Summaries'!U33+OFFSET('Station-to-Station Summaries'!T29,$B35,V$3))/'Station-to-Station Summaries'!AJ45</f>
        <v>0.0036714399820539628</v>
      </c>
      <c r="W35" s="187">
        <f ca="1">('Station-to-Station Summaries'!V33+OFFSET('Station-to-Station Summaries'!T29,$B35,W$3))/'Station-to-Station Summaries'!AJ45</f>
        <v>0.0008779530391868171</v>
      </c>
      <c r="X35" s="187">
        <f ca="1">('Station-to-Station Summaries'!W33+OFFSET('Station-to-Station Summaries'!T29,$B35,X$3))/'Station-to-Station Summaries'!AJ45</f>
        <v>0.0002079998935814498</v>
      </c>
      <c r="Y35" s="196">
        <f ca="1">'Station-to-Station Summaries'!X33+OFFSET('Station-to-Station Summaries'!T29,Y$3,$B35)</f>
        <v>0</v>
      </c>
      <c r="Z35" s="8">
        <f ca="1">'Station-to-Station Summaries'!Y33+OFFSET('Station-to-Station Summaries'!T29,Z$3,$B35)</f>
        <v>386.40781648258286</v>
      </c>
      <c r="AA35" s="8">
        <f ca="1">'Station-to-Station Summaries'!Z33+OFFSET('Station-to-Station Summaries'!T29,AA$3,$B35)</f>
        <v>934.6618388217449</v>
      </c>
      <c r="AB35" s="9">
        <f ca="1">'Station-to-Station Summaries'!AA33+OFFSET('Station-to-Station Summaries'!T29,AB$3,$B35)</f>
        <v>7661.394769735818</v>
      </c>
      <c r="AC35" s="9">
        <f ca="1">'Station-to-Station Summaries'!AB33+OFFSET('Station-to-Station Summaries'!T29,AC$3,$B35)</f>
        <v>5775.88647150667</v>
      </c>
      <c r="AD35" s="9">
        <f ca="1">'Station-to-Station Summaries'!AC33+OFFSET('Station-to-Station Summaries'!T29,AD$3,$B35)</f>
        <v>3164.0933244961234</v>
      </c>
      <c r="AE35" s="9">
        <f ca="1">'Station-to-Station Summaries'!AD33+OFFSET('Station-to-Station Summaries'!T29,AE$3,$B35)</f>
        <v>12899.142606769363</v>
      </c>
      <c r="AF35" s="9">
        <f ca="1">'Station-to-Station Summaries'!AE33+OFFSET('Station-to-Station Summaries'!T29,AF$3,$B35)</f>
        <v>6700.432922462379</v>
      </c>
      <c r="AG35" s="9">
        <f ca="1">'Station-to-Station Summaries'!AF33+OFFSET('Station-to-Station Summaries'!T29,AG$3,$B35)</f>
        <v>2083.7699004034575</v>
      </c>
      <c r="AH35" s="9">
        <f ca="1">'Station-to-Station Summaries'!AG33+OFFSET('Station-to-Station Summaries'!T29,AH$3,$B35)</f>
        <v>30898.46377559418</v>
      </c>
      <c r="AI35" s="9">
        <f ca="1">'Station-to-Station Summaries'!AH33+OFFSET('Station-to-Station Summaries'!T29,AI$3,$B35)</f>
        <v>13694.212093039809</v>
      </c>
      <c r="AJ35" s="9">
        <f ca="1">'Station-to-Station Summaries'!AI33+OFFSET('Station-to-Station Summaries'!T29,AJ$3,$B35)</f>
        <v>83632.0037988141</v>
      </c>
      <c r="AK35" s="189">
        <f>SUM(Y35:AJ35)</f>
        <v>167830.4693181262</v>
      </c>
      <c r="AM35" s="16" t="s">
        <v>3</v>
      </c>
      <c r="AN35" s="187">
        <f ca="1">('Station-to-Station Summaries'!AM33+OFFSET('Station-to-Station Summaries'!AL29,$B35,AN$3))/'Station-to-Station Summaries'!BB45</f>
        <v>0.004572479122522747</v>
      </c>
      <c r="AO35" s="187">
        <f ca="1">('Station-to-Station Summaries'!AN33+OFFSET('Station-to-Station Summaries'!AL29,$B35,AO$3))/'Station-to-Station Summaries'!BB45</f>
        <v>0.0022064689019070174</v>
      </c>
      <c r="AP35" s="187">
        <f ca="1">('Station-to-Station Summaries'!AO33+OFFSET('Station-to-Station Summaries'!AL29,$B35,AP$3))/'Station-to-Station Summaries'!BB45</f>
        <v>0.00037485977813785364</v>
      </c>
      <c r="AQ35" s="196">
        <f ca="1">'Station-to-Station Summaries'!AP33+OFFSET('Station-to-Station Summaries'!AL29,AQ$3,$B35)</f>
        <v>0</v>
      </c>
      <c r="AR35" s="8">
        <f ca="1">'Station-to-Station Summaries'!AQ33+OFFSET('Station-to-Station Summaries'!AL29,AR$3,$B35)</f>
        <v>2500.523880484149</v>
      </c>
      <c r="AS35" s="8">
        <f ca="1">'Station-to-Station Summaries'!AR33+OFFSET('Station-to-Station Summaries'!AL29,AS$3,$B35)</f>
        <v>4151.355180221257</v>
      </c>
      <c r="AT35" s="9">
        <f ca="1">'Station-to-Station Summaries'!AS33+OFFSET('Station-to-Station Summaries'!AL29,AT$3,$B35)</f>
        <v>8606.1719964236</v>
      </c>
      <c r="AU35" s="9">
        <f ca="1">'Station-to-Station Summaries'!AT33+OFFSET('Station-to-Station Summaries'!AL29,AU$3,$B35)</f>
        <v>6287.725097528102</v>
      </c>
      <c r="AV35" s="9">
        <f ca="1">'Station-to-Station Summaries'!AU33+OFFSET('Station-to-Station Summaries'!AL29,AV$3,$B35)</f>
        <v>3635.4703990534103</v>
      </c>
      <c r="AW35" s="9">
        <f ca="1">'Station-to-Station Summaries'!AV33+OFFSET('Station-to-Station Summaries'!AL29,AW$3,$B35)</f>
        <v>25796.262135965517</v>
      </c>
      <c r="AX35" s="9">
        <f ca="1">'Station-to-Station Summaries'!AW33+OFFSET('Station-to-Station Summaries'!AL29,AX$3,$B35)</f>
        <v>17447.02099133924</v>
      </c>
      <c r="AY35" s="9">
        <f ca="1">'Station-to-Station Summaries'!AX33+OFFSET('Station-to-Station Summaries'!AL29,AY$3,$B35)</f>
        <v>6356.509735017149</v>
      </c>
      <c r="AZ35" s="9">
        <f ca="1">'Station-to-Station Summaries'!AY33+OFFSET('Station-to-Station Summaries'!AL29,AZ$3,$B35)</f>
        <v>35511.080642506684</v>
      </c>
      <c r="BA35" s="9">
        <f ca="1">'Station-to-Station Summaries'!AZ33+OFFSET('Station-to-Station Summaries'!AL29,BA$3,$B35)</f>
        <v>13702.304403332637</v>
      </c>
      <c r="BB35" s="9">
        <f ca="1">'Station-to-Station Summaries'!BA33+OFFSET('Station-to-Station Summaries'!AL29,BB$3,$B35)</f>
        <v>85470.98131285948</v>
      </c>
      <c r="BC35" s="189">
        <f>SUM(AQ35:BB35)</f>
        <v>209465.40577473122</v>
      </c>
    </row>
    <row r="36" spans="2:55" ht="15">
      <c r="B36">
        <v>5</v>
      </c>
      <c r="C36" s="16" t="s">
        <v>4</v>
      </c>
      <c r="D36" s="187">
        <f ca="1">('Station-to-Station Summaries'!C34+OFFSET('Station-to-Station Summaries'!B29,$B36,D$3))/'Station-to-Station Summaries'!R45</f>
        <v>0.010524298985503612</v>
      </c>
      <c r="E36" s="187">
        <f ca="1">('Station-to-Station Summaries'!D34+OFFSET('Station-to-Station Summaries'!B29,$B36,E$3))/'Station-to-Station Summaries'!R45</f>
        <v>0.0005497144378157241</v>
      </c>
      <c r="F36" s="187">
        <f ca="1">('Station-to-Station Summaries'!E34+OFFSET('Station-to-Station Summaries'!B29,$B36,F$3))/'Station-to-Station Summaries'!R45</f>
        <v>0.0003883362812171899</v>
      </c>
      <c r="G36" s="187">
        <f ca="1">('Station-to-Station Summaries'!F34+OFFSET('Station-to-Station Summaries'!B29,$B36,G$3))/'Station-to-Station Summaries'!R45</f>
        <v>0.000671873201774774</v>
      </c>
      <c r="H36" s="196">
        <f ca="1">'Station-to-Station Summaries'!G34+OFFSET('Station-to-Station Summaries'!B29,H$3,$B36)</f>
        <v>0</v>
      </c>
      <c r="I36" s="8">
        <f ca="1">'Station-to-Station Summaries'!H34+OFFSET('Station-to-Station Summaries'!B29,I$3,$B36)</f>
        <v>9259.626052569538</v>
      </c>
      <c r="J36" s="9">
        <f ca="1">'Station-to-Station Summaries'!I34+OFFSET('Station-to-Station Summaries'!B29,J$3,$B36)</f>
        <v>1571.9312743820255</v>
      </c>
      <c r="K36" s="9">
        <f ca="1">'Station-to-Station Summaries'!J34+OFFSET('Station-to-Station Summaries'!B29,K$3,$B36)</f>
        <v>11555.819098159756</v>
      </c>
      <c r="L36" s="9">
        <f ca="1">'Station-to-Station Summaries'!K34+OFFSET('Station-to-Station Summaries'!B29,L$3,$B36)</f>
        <v>2605.723914290925</v>
      </c>
      <c r="M36" s="9">
        <f ca="1">'Station-to-Station Summaries'!L34+OFFSET('Station-to-Station Summaries'!B29,M$3,$B36)</f>
        <v>38157.266108261756</v>
      </c>
      <c r="N36" s="9">
        <f ca="1">'Station-to-Station Summaries'!M34+OFFSET('Station-to-Station Summaries'!B29,N$3,$B36)</f>
        <v>30089.23274631128</v>
      </c>
      <c r="O36" s="9">
        <f ca="1">'Station-to-Station Summaries'!N34+OFFSET('Station-to-Station Summaries'!B29,O$3,$B36)</f>
        <v>8883.33362395299</v>
      </c>
      <c r="P36" s="9">
        <f ca="1">'Station-to-Station Summaries'!O34+OFFSET('Station-to-Station Summaries'!B29,P$3,$B36)</f>
        <v>12783.82718509655</v>
      </c>
      <c r="Q36" s="9">
        <f ca="1">'Station-to-Station Summaries'!P34+OFFSET('Station-to-Station Summaries'!B29,Q$3,$B36)</f>
        <v>21958.483979591383</v>
      </c>
      <c r="R36" s="9">
        <f ca="1">'Station-to-Station Summaries'!Q34+OFFSET('Station-to-Station Summaries'!B29,R$3,$B36)</f>
        <v>168362.53871987973</v>
      </c>
      <c r="S36" s="189">
        <f>SUM(H36:R36)</f>
        <v>305227.7827024959</v>
      </c>
      <c r="U36" s="16" t="s">
        <v>4</v>
      </c>
      <c r="V36" s="187">
        <f ca="1">('Station-to-Station Summaries'!U34+OFFSET('Station-to-Station Summaries'!T29,$B36,V$3))/'Station-to-Station Summaries'!AJ45</f>
        <v>0.009724599675786212</v>
      </c>
      <c r="W36" s="187">
        <f ca="1">('Station-to-Station Summaries'!V34+OFFSET('Station-to-Station Summaries'!T29,$B36,W$3))/'Station-to-Station Summaries'!AJ45</f>
        <v>0.00025697661270964</v>
      </c>
      <c r="X36" s="187">
        <f ca="1">('Station-to-Station Summaries'!W34+OFFSET('Station-to-Station Summaries'!T29,$B36,X$3))/'Station-to-Station Summaries'!AJ45</f>
        <v>3.506974949919793E-05</v>
      </c>
      <c r="Y36" s="187">
        <f ca="1">('Station-to-Station Summaries'!X34+OFFSET('Station-to-Station Summaries'!T29,$B36,Y$3))/'Station-to-Station Summaries'!AJ45</f>
        <v>0.00011548831300597939</v>
      </c>
      <c r="Z36" s="196">
        <f ca="1">'Station-to-Station Summaries'!Y34+OFFSET('Station-to-Station Summaries'!T29,Z$3,$B36)</f>
        <v>0</v>
      </c>
      <c r="AA36" s="8">
        <f ca="1">'Station-to-Station Summaries'!Z34+OFFSET('Station-to-Station Summaries'!T29,AA$3,$B36)</f>
        <v>3404.839555707785</v>
      </c>
      <c r="AB36" s="9">
        <f ca="1">'Station-to-Station Summaries'!AA34+OFFSET('Station-to-Station Summaries'!T29,AB$3,$B36)</f>
        <v>13706.350558479053</v>
      </c>
      <c r="AC36" s="9">
        <f ca="1">'Station-to-Station Summaries'!AB34+OFFSET('Station-to-Station Summaries'!T29,AC$3,$B36)</f>
        <v>43779.39868420468</v>
      </c>
      <c r="AD36" s="9">
        <f ca="1">'Station-to-Station Summaries'!AC34+OFFSET('Station-to-Station Summaries'!T29,AD$3,$B36)</f>
        <v>22249.807150133227</v>
      </c>
      <c r="AE36" s="9">
        <f ca="1">'Station-to-Station Summaries'!AD34+OFFSET('Station-to-Station Summaries'!T29,AE$3,$B36)</f>
        <v>85758.2583282549</v>
      </c>
      <c r="AF36" s="9">
        <f ca="1">'Station-to-Station Summaries'!AE34+OFFSET('Station-to-Station Summaries'!T29,AF$3,$B36)</f>
        <v>42919.5907155916</v>
      </c>
      <c r="AG36" s="9">
        <f ca="1">'Station-to-Station Summaries'!AF34+OFFSET('Station-to-Station Summaries'!T29,AG$3,$B36)</f>
        <v>36644.00408350274</v>
      </c>
      <c r="AH36" s="9">
        <f ca="1">'Station-to-Station Summaries'!AG34+OFFSET('Station-to-Station Summaries'!T29,AH$3,$B36)</f>
        <v>58922.13431966087</v>
      </c>
      <c r="AI36" s="9">
        <f ca="1">'Station-to-Station Summaries'!AH34+OFFSET('Station-to-Station Summaries'!T29,AI$3,$B36)</f>
        <v>29118.155511171808</v>
      </c>
      <c r="AJ36" s="9">
        <f ca="1">'Station-to-Station Summaries'!AI34+OFFSET('Station-to-Station Summaries'!T29,AJ$3,$B36)</f>
        <v>173841.03278812492</v>
      </c>
      <c r="AK36" s="189">
        <f>SUM(Z36:AJ36)</f>
        <v>510343.5716948316</v>
      </c>
      <c r="AM36" s="16" t="s">
        <v>4</v>
      </c>
      <c r="AN36" s="187">
        <f ca="1">('Station-to-Station Summaries'!AM34+OFFSET('Station-to-Station Summaries'!AL29,$B36,AN$3))/'Station-to-Station Summaries'!BB45</f>
        <v>0.010112177489717065</v>
      </c>
      <c r="AO36" s="187">
        <f ca="1">('Station-to-Station Summaries'!AN34+OFFSET('Station-to-Station Summaries'!AL29,$B36,AO$3))/'Station-to-Station Summaries'!BB45</f>
        <v>0.00039885329677178115</v>
      </c>
      <c r="AP36" s="187">
        <f ca="1">('Station-to-Station Summaries'!AO34+OFFSET('Station-to-Station Summaries'!AL29,$B36,AP$3))/'Station-to-Station Summaries'!BB45</f>
        <v>0.00020628193942415554</v>
      </c>
      <c r="AQ36" s="187">
        <f ca="1">('Station-to-Station Summaries'!AP34+OFFSET('Station-to-Station Summaries'!AL29,$B36,AQ$3))/'Station-to-Station Summaries'!BB45</f>
        <v>0.00038514271469525116</v>
      </c>
      <c r="AR36" s="196">
        <f ca="1">'Station-to-Station Summaries'!AQ34+OFFSET('Station-to-Station Summaries'!AL29,AR$3,$B36)</f>
        <v>0</v>
      </c>
      <c r="AS36" s="8">
        <f ca="1">'Station-to-Station Summaries'!AR34+OFFSET('Station-to-Station Summaries'!AL29,AS$3,$B36)</f>
        <v>12664.465608277324</v>
      </c>
      <c r="AT36" s="9">
        <f ca="1">'Station-to-Station Summaries'!AS34+OFFSET('Station-to-Station Summaries'!AL29,AT$3,$B36)</f>
        <v>15278.281832861077</v>
      </c>
      <c r="AU36" s="9">
        <f ca="1">'Station-to-Station Summaries'!AT34+OFFSET('Station-to-Station Summaries'!AL29,AU$3,$B36)</f>
        <v>55335.21778236444</v>
      </c>
      <c r="AV36" s="9">
        <f ca="1">'Station-to-Station Summaries'!AU34+OFFSET('Station-to-Station Summaries'!AL29,AV$3,$B36)</f>
        <v>24855.53106442415</v>
      </c>
      <c r="AW36" s="9">
        <f ca="1">'Station-to-Station Summaries'!AV34+OFFSET('Station-to-Station Summaries'!AL29,AW$3,$B36)</f>
        <v>123915.52443651666</v>
      </c>
      <c r="AX36" s="9">
        <f ca="1">'Station-to-Station Summaries'!AW34+OFFSET('Station-to-Station Summaries'!AL29,AX$3,$B36)</f>
        <v>73008.82346190288</v>
      </c>
      <c r="AY36" s="9">
        <f ca="1">'Station-to-Station Summaries'!AX34+OFFSET('Station-to-Station Summaries'!AL29,AY$3,$B36)</f>
        <v>45527.33770745573</v>
      </c>
      <c r="AZ36" s="9">
        <f ca="1">'Station-to-Station Summaries'!AY34+OFFSET('Station-to-Station Summaries'!AL29,AZ$3,$B36)</f>
        <v>71705.96150475742</v>
      </c>
      <c r="BA36" s="9">
        <f ca="1">'Station-to-Station Summaries'!AZ34+OFFSET('Station-to-Station Summaries'!AL29,BA$3,$B36)</f>
        <v>51076.63949076319</v>
      </c>
      <c r="BB36" s="9">
        <f ca="1">'Station-to-Station Summaries'!BA34+OFFSET('Station-to-Station Summaries'!AL29,BB$3,$B36)</f>
        <v>342203.5715080047</v>
      </c>
      <c r="BC36" s="189">
        <f>SUM(AR36:BB36)</f>
        <v>815571.3543973275</v>
      </c>
    </row>
    <row r="37" spans="2:55" ht="15">
      <c r="B37">
        <v>6</v>
      </c>
      <c r="C37" s="16" t="s">
        <v>5</v>
      </c>
      <c r="D37" s="187">
        <f ca="1">('Station-to-Station Summaries'!C35+OFFSET('Station-to-Station Summaries'!B29,$B37,D$3))/'Station-to-Station Summaries'!R45</f>
        <v>0.013302446454277583</v>
      </c>
      <c r="E37" s="187">
        <f ca="1">('Station-to-Station Summaries'!D35+OFFSET('Station-to-Station Summaries'!B29,$B37,E$3))/'Station-to-Station Summaries'!R45</f>
        <v>3.1504102284176004E-05</v>
      </c>
      <c r="F37" s="187">
        <f ca="1">('Station-to-Station Summaries'!E35+OFFSET('Station-to-Station Summaries'!B29,$B37,F$3))/'Station-to-Station Summaries'!R45</f>
        <v>0.0008049619604038441</v>
      </c>
      <c r="G37" s="187">
        <f ca="1">('Station-to-Station Summaries'!F35+OFFSET('Station-to-Station Summaries'!B29,$B37,G$3))/'Station-to-Station Summaries'!R45</f>
        <v>0.0010222759720783642</v>
      </c>
      <c r="H37" s="187">
        <f ca="1">('Station-to-Station Summaries'!G35+OFFSET('Station-to-Station Summaries'!B29,$B37,H$3))/'Station-to-Station Summaries'!R45</f>
        <v>0.0029427403296872156</v>
      </c>
      <c r="I37" s="196">
        <f ca="1">'Station-to-Station Summaries'!H35+OFFSET('Station-to-Station Summaries'!B29,I$3,$B37)</f>
        <v>0</v>
      </c>
      <c r="J37" s="9">
        <f ca="1">'Station-to-Station Summaries'!I35+OFFSET('Station-to-Station Summaries'!B29,J$3,$B37)</f>
        <v>815.3002620025178</v>
      </c>
      <c r="K37" s="9">
        <f ca="1">'Station-to-Station Summaries'!J35+OFFSET('Station-to-Station Summaries'!B29,K$3,$B37)</f>
        <v>2625.9546900229975</v>
      </c>
      <c r="L37" s="9">
        <f ca="1">'Station-to-Station Summaries'!K35+OFFSET('Station-to-Station Summaries'!B29,L$3,$B37)</f>
        <v>2389.2546139577507</v>
      </c>
      <c r="M37" s="9">
        <f ca="1">'Station-to-Station Summaries'!L35+OFFSET('Station-to-Station Summaries'!B29,M$3,$B37)</f>
        <v>12065.63464660798</v>
      </c>
      <c r="N37" s="9">
        <f ca="1">'Station-to-Station Summaries'!M35+OFFSET('Station-to-Station Summaries'!B29,N$3,$B37)</f>
        <v>18009.436556690853</v>
      </c>
      <c r="O37" s="9">
        <f ca="1">'Station-to-Station Summaries'!N35+OFFSET('Station-to-Station Summaries'!B29,O$3,$B37)</f>
        <v>8049.825663791608</v>
      </c>
      <c r="P37" s="9">
        <f ca="1">'Station-to-Station Summaries'!O35+OFFSET('Station-to-Station Summaries'!B29,P$3,$B37)</f>
        <v>16777.382314607643</v>
      </c>
      <c r="Q37" s="9">
        <f ca="1">'Station-to-Station Summaries'!P35+OFFSET('Station-to-Station Summaries'!B29,Q$3,$B37)</f>
        <v>19672.4063218672</v>
      </c>
      <c r="R37" s="9">
        <f ca="1">'Station-to-Station Summaries'!Q35+OFFSET('Station-to-Station Summaries'!B29,R$3,$B37)</f>
        <v>139060.28314954607</v>
      </c>
      <c r="S37" s="189">
        <f>SUM(I37:R37)</f>
        <v>219465.47821909463</v>
      </c>
      <c r="U37" s="16" t="s">
        <v>5</v>
      </c>
      <c r="V37" s="187">
        <f ca="1">('Station-to-Station Summaries'!U35+OFFSET('Station-to-Station Summaries'!T29,$B37,V$3))/'Station-to-Station Summaries'!AJ45</f>
        <v>0.010978040894955821</v>
      </c>
      <c r="W37" s="187">
        <f ca="1">('Station-to-Station Summaries'!V35+OFFSET('Station-to-Station Summaries'!T29,$B37,W$3))/'Station-to-Station Summaries'!AJ45</f>
        <v>0</v>
      </c>
      <c r="X37" s="187">
        <f ca="1">('Station-to-Station Summaries'!W35+OFFSET('Station-to-Station Summaries'!T29,$B37,X$3))/'Station-to-Station Summaries'!AJ45</f>
        <v>0.00022130221235700762</v>
      </c>
      <c r="Y37" s="187">
        <f ca="1">('Station-to-Station Summaries'!X35+OFFSET('Station-to-Station Summaries'!T29,$B37,Y$3))/'Station-to-Station Summaries'!AJ45</f>
        <v>0.00027934869428671456</v>
      </c>
      <c r="Z37" s="187">
        <f ca="1">('Station-to-Station Summaries'!Y35+OFFSET('Station-to-Station Summaries'!T29,$B37,Z$3))/'Station-to-Station Summaries'!AJ45</f>
        <v>0.0010176273863301743</v>
      </c>
      <c r="AA37" s="196">
        <f ca="1">'Station-to-Station Summaries'!Z35+OFFSET('Station-to-Station Summaries'!T29,AA$3,$B37)</f>
        <v>0</v>
      </c>
      <c r="AB37" s="9">
        <f ca="1">'Station-to-Station Summaries'!AA35+OFFSET('Station-to-Station Summaries'!T29,AB$3,$B37)</f>
        <v>728.3079263546065</v>
      </c>
      <c r="AC37" s="9">
        <f ca="1">'Station-to-Station Summaries'!AB35+OFFSET('Station-to-Station Summaries'!T29,AC$3,$B37)</f>
        <v>1062.115725933801</v>
      </c>
      <c r="AD37" s="9">
        <f ca="1">'Station-to-Station Summaries'!AC35+OFFSET('Station-to-Station Summaries'!T29,AD$3,$B37)</f>
        <v>574.5540307908562</v>
      </c>
      <c r="AE37" s="9">
        <f ca="1">'Station-to-Station Summaries'!AD35+OFFSET('Station-to-Station Summaries'!T29,AE$3,$B37)</f>
        <v>1968.4544787306447</v>
      </c>
      <c r="AF37" s="9">
        <f ca="1">'Station-to-Station Summaries'!AE35+OFFSET('Station-to-Station Summaries'!T29,AF$3,$B37)</f>
        <v>4602.501479046471</v>
      </c>
      <c r="AG37" s="9">
        <f ca="1">'Station-to-Station Summaries'!AF35+OFFSET('Station-to-Station Summaries'!T29,AG$3,$B37)</f>
        <v>3115.5394627391497</v>
      </c>
      <c r="AH37" s="9">
        <f ca="1">'Station-to-Station Summaries'!AG35+OFFSET('Station-to-Station Summaries'!T29,AH$3,$B37)</f>
        <v>22686.79190594599</v>
      </c>
      <c r="AI37" s="9">
        <f ca="1">'Station-to-Station Summaries'!AH35+OFFSET('Station-to-Station Summaries'!T29,AI$3,$B37)</f>
        <v>10801.211163353455</v>
      </c>
      <c r="AJ37" s="9">
        <f ca="1">'Station-to-Station Summaries'!AI35+OFFSET('Station-to-Station Summaries'!T29,AJ$3,$B37)</f>
        <v>69175.09146067516</v>
      </c>
      <c r="AK37" s="189">
        <f>SUM(AA37:AJ37)</f>
        <v>114714.56763357013</v>
      </c>
      <c r="AM37" s="16" t="s">
        <v>5</v>
      </c>
      <c r="AN37" s="187">
        <f ca="1">('Station-to-Station Summaries'!AM35+OFFSET('Station-to-Station Summaries'!AL29,$B37,AN$3))/'Station-to-Station Summaries'!BB45</f>
        <v>0.012104574348747352</v>
      </c>
      <c r="AO37" s="187">
        <f ca="1">('Station-to-Station Summaries'!AN35+OFFSET('Station-to-Station Summaries'!AL29,$B37,AO$3))/'Station-to-Station Summaries'!BB45</f>
        <v>1.5268602767044746E-05</v>
      </c>
      <c r="AP37" s="187">
        <f ca="1">('Station-to-Station Summaries'!AO35+OFFSET('Station-to-Station Summaries'!AL29,$B37,AP$3))/'Station-to-Station Summaries'!BB45</f>
        <v>0.0005041754954505796</v>
      </c>
      <c r="AQ37" s="187">
        <f ca="1">('Station-to-Station Summaries'!AP35+OFFSET('Station-to-Station Summaries'!AL29,$B37,AQ$3))/'Station-to-Station Summaries'!BB45</f>
        <v>0.0006394116913872617</v>
      </c>
      <c r="AR37" s="187">
        <f ca="1">('Station-to-Station Summaries'!AQ35+OFFSET('Station-to-Station Summaries'!AL29,$B37,AR$3))/'Station-to-Station Summaries'!BB45</f>
        <v>0.0019506419045244921</v>
      </c>
      <c r="AS37" s="196">
        <f ca="1">'Station-to-Station Summaries'!AR35+OFFSET('Station-to-Station Summaries'!AL29,AS$3,$B37)</f>
        <v>0</v>
      </c>
      <c r="AT37" s="9">
        <f ca="1">'Station-to-Station Summaries'!AS35+OFFSET('Station-to-Station Summaries'!AL29,AT$3,$B37)</f>
        <v>1543.6081883571242</v>
      </c>
      <c r="AU37" s="9">
        <f ca="1">'Station-to-Station Summaries'!AT35+OFFSET('Station-to-Station Summaries'!AL29,AU$3,$B37)</f>
        <v>3688.0704159567986</v>
      </c>
      <c r="AV37" s="9">
        <f ca="1">'Station-to-Station Summaries'!AU35+OFFSET('Station-to-Station Summaries'!AL29,AV$3,$B37)</f>
        <v>2963.808644748607</v>
      </c>
      <c r="AW37" s="9">
        <f ca="1">'Station-to-Station Summaries'!AV35+OFFSET('Station-to-Station Summaries'!AL29,AW$3,$B37)</f>
        <v>14034.089125338623</v>
      </c>
      <c r="AX37" s="9">
        <f ca="1">'Station-to-Station Summaries'!AW35+OFFSET('Station-to-Station Summaries'!AL29,AX$3,$B37)</f>
        <v>22611.938035737323</v>
      </c>
      <c r="AY37" s="9">
        <f ca="1">'Station-to-Station Summaries'!AX35+OFFSET('Station-to-Station Summaries'!AL29,AY$3,$B37)</f>
        <v>11165.365126530758</v>
      </c>
      <c r="AZ37" s="9">
        <f ca="1">'Station-to-Station Summaries'!AY35+OFFSET('Station-to-Station Summaries'!AL29,AZ$3,$B37)</f>
        <v>39464.17422055363</v>
      </c>
      <c r="BA37" s="9">
        <f ca="1">'Station-to-Station Summaries'!AZ35+OFFSET('Station-to-Station Summaries'!AL29,BA$3,$B37)</f>
        <v>30473.617485220657</v>
      </c>
      <c r="BB37" s="9">
        <f ca="1">'Station-to-Station Summaries'!BA35+OFFSET('Station-to-Station Summaries'!AL29,BB$3,$B37)</f>
        <v>208235.37461022125</v>
      </c>
      <c r="BC37" s="189">
        <f>SUM(AS37:BB37)</f>
        <v>334180.04585266474</v>
      </c>
    </row>
    <row r="38" spans="2:55" ht="15">
      <c r="B38">
        <v>7</v>
      </c>
      <c r="C38" s="18" t="s">
        <v>6</v>
      </c>
      <c r="D38" s="186">
        <f ca="1">('Station-to-Station Summaries'!C36+OFFSET('Station-to-Station Summaries'!B29,$B38,D$3))/'Station-to-Station Summaries'!R45</f>
        <v>0.002500397015982867</v>
      </c>
      <c r="E38" s="186">
        <f ca="1">('Station-to-Station Summaries'!D36+OFFSET('Station-to-Station Summaries'!B29,$B38,E$3))/'Station-to-Station Summaries'!R45</f>
        <v>0</v>
      </c>
      <c r="F38" s="186">
        <f ca="1">('Station-to-Station Summaries'!E36+OFFSET('Station-to-Station Summaries'!B29,$B38,F$3))/'Station-to-Station Summaries'!R45</f>
        <v>0.0001420899307102632</v>
      </c>
      <c r="G38" s="186">
        <f ca="1">('Station-to-Station Summaries'!F36+OFFSET('Station-to-Station Summaries'!B29,$B38,G$3))/'Station-to-Station Summaries'!R45</f>
        <v>0.0003002533829940856</v>
      </c>
      <c r="H38" s="186">
        <f ca="1">('Station-to-Station Summaries'!G36+OFFSET('Station-to-Station Summaries'!B29,$B38,H$3))/'Station-to-Station Summaries'!R45</f>
        <v>0.0004995650505062195</v>
      </c>
      <c r="I38" s="186">
        <f ca="1">('Station-to-Station Summaries'!H36+OFFSET('Station-to-Station Summaries'!B29,$B38,I$3))/'Station-to-Station Summaries'!R45</f>
        <v>0.00025910516776577407</v>
      </c>
      <c r="J38" s="196">
        <f ca="1">'Station-to-Station Summaries'!I36+OFFSET('Station-to-Station Summaries'!B29,J$3,$B38)</f>
        <v>0</v>
      </c>
      <c r="K38" s="9">
        <f ca="1">'Station-to-Station Summaries'!J36+OFFSET('Station-to-Station Summaries'!B29,K$3,$B38)</f>
        <v>5810.278790251194</v>
      </c>
      <c r="L38" s="9">
        <f ca="1">'Station-to-Station Summaries'!K36+OFFSET('Station-to-Station Summaries'!B29,L$3,$B38)</f>
        <v>1104.6003549711531</v>
      </c>
      <c r="M38" s="9">
        <f ca="1">'Station-to-Station Summaries'!L36+OFFSET('Station-to-Station Summaries'!B29,M$3,$B38)</f>
        <v>16295.889852184318</v>
      </c>
      <c r="N38" s="9">
        <f ca="1">'Station-to-Station Summaries'!M36+OFFSET('Station-to-Station Summaries'!B29,N$3,$B38)</f>
        <v>44392.39118888647</v>
      </c>
      <c r="O38" s="9">
        <f ca="1">'Station-to-Station Summaries'!N36+OFFSET('Station-to-Station Summaries'!B29,O$3,$B38)</f>
        <v>22702.97652653165</v>
      </c>
      <c r="P38" s="9">
        <f ca="1">'Station-to-Station Summaries'!O36+OFFSET('Station-to-Station Summaries'!B29,P$3,$B38)</f>
        <v>75657.03200523116</v>
      </c>
      <c r="Q38" s="9">
        <f ca="1">'Station-to-Station Summaries'!P36+OFFSET('Station-to-Station Summaries'!B29,Q$3,$B38)</f>
        <v>9892.849332983404</v>
      </c>
      <c r="R38" s="9">
        <f ca="1">'Station-to-Station Summaries'!Q36+OFFSET('Station-to-Station Summaries'!B29,R$3,$B38)</f>
        <v>259415.19105721798</v>
      </c>
      <c r="S38" s="189">
        <f>SUM(J38:R38)</f>
        <v>435271.2091082573</v>
      </c>
      <c r="U38" s="18" t="s">
        <v>6</v>
      </c>
      <c r="V38" s="186">
        <f ca="1">('Station-to-Station Summaries'!U36+OFFSET('Station-to-Station Summaries'!T29,$B38,V$3))/'Station-to-Station Summaries'!AJ45</f>
        <v>0.010830506086717817</v>
      </c>
      <c r="W38" s="186">
        <f ca="1">('Station-to-Station Summaries'!V36+OFFSET('Station-to-Station Summaries'!T29,$B38,W$3))/'Station-to-Station Summaries'!AJ45</f>
        <v>0</v>
      </c>
      <c r="X38" s="186">
        <f ca="1">('Station-to-Station Summaries'!W36+OFFSET('Station-to-Station Summaries'!T29,$B38,X$3))/'Station-to-Station Summaries'!AJ45</f>
        <v>0.0010678134071652335</v>
      </c>
      <c r="Y38" s="186">
        <f ca="1">('Station-to-Station Summaries'!X36+OFFSET('Station-to-Station Summaries'!T29,$B38,Y$3))/'Station-to-Station Summaries'!AJ45</f>
        <v>0.002289812781956251</v>
      </c>
      <c r="Z38" s="186">
        <f ca="1">('Station-to-Station Summaries'!Y36+OFFSET('Station-to-Station Summaries'!T29,$B38,Z$3))/'Station-to-Station Summaries'!AJ45</f>
        <v>0.004096509532018379</v>
      </c>
      <c r="AA38" s="186">
        <f ca="1">('Station-to-Station Summaries'!Z36+OFFSET('Station-to-Station Summaries'!T29,$B38,AA$3))/'Station-to-Station Summaries'!AJ45</f>
        <v>0.00021767430723640096</v>
      </c>
      <c r="AB38" s="196">
        <f ca="1">'Station-to-Station Summaries'!AA36+OFFSET('Station-to-Station Summaries'!T29,AB$3,$B38)</f>
        <v>0</v>
      </c>
      <c r="AC38" s="9">
        <f ca="1">'Station-to-Station Summaries'!AB36+OFFSET('Station-to-Station Summaries'!T29,AC$3,$B38)</f>
        <v>4092.6859305982466</v>
      </c>
      <c r="AD38" s="9">
        <f ca="1">'Station-to-Station Summaries'!AC36+OFFSET('Station-to-Station Summaries'!T29,AD$3,$B38)</f>
        <v>165.89236100299368</v>
      </c>
      <c r="AE38" s="9">
        <f ca="1">'Station-to-Station Summaries'!AD36+OFFSET('Station-to-Station Summaries'!T29,AE$3,$B38)</f>
        <v>40.461551464144804</v>
      </c>
      <c r="AF38" s="9">
        <f ca="1">'Station-to-Station Summaries'!AE36+OFFSET('Station-to-Station Summaries'!T29,AF$3,$B38)</f>
        <v>12211.296231878901</v>
      </c>
      <c r="AG38" s="9">
        <f ca="1">'Station-to-Station Summaries'!AF36+OFFSET('Station-to-Station Summaries'!T29,AG$3,$B38)</f>
        <v>20588.860462530083</v>
      </c>
      <c r="AH38" s="9">
        <f ca="1">'Station-to-Station Summaries'!AG36+OFFSET('Station-to-Station Summaries'!T29,AH$3,$B38)</f>
        <v>68444.76045674735</v>
      </c>
      <c r="AI38" s="9">
        <f ca="1">'Station-to-Station Summaries'!AH36+OFFSET('Station-to-Station Summaries'!T29,AI$3,$B38)</f>
        <v>3198.485643240647</v>
      </c>
      <c r="AJ38" s="9">
        <f ca="1">'Station-to-Station Summaries'!AI36+OFFSET('Station-to-Station Summaries'!T29,AJ$3,$B38)</f>
        <v>72648.71565387199</v>
      </c>
      <c r="AK38" s="189">
        <f>SUM(AB38:AJ38)</f>
        <v>181391.15829133434</v>
      </c>
      <c r="AM38" s="18" t="s">
        <v>6</v>
      </c>
      <c r="AN38" s="186">
        <f ca="1">('Station-to-Station Summaries'!AM36+OFFSET('Station-to-Station Summaries'!AL29,$B38,AN$3))/'Station-to-Station Summaries'!BB45</f>
        <v>0.006793281814782501</v>
      </c>
      <c r="AO38" s="186">
        <f ca="1">('Station-to-Station Summaries'!AN36+OFFSET('Station-to-Station Summaries'!AL29,$B38,AO$3))/'Station-to-Station Summaries'!BB45</f>
        <v>0</v>
      </c>
      <c r="AP38" s="186">
        <f ca="1">('Station-to-Station Summaries'!AO36+OFFSET('Station-to-Station Summaries'!AL29,$B38,AP$3))/'Station-to-Station Summaries'!BB45</f>
        <v>0.0006191574224105696</v>
      </c>
      <c r="AQ38" s="186">
        <f ca="1">('Station-to-Station Summaries'!AP36+OFFSET('Station-to-Station Summaries'!AL29,$B38,AQ$3))/'Station-to-Station Summaries'!BB45</f>
        <v>0.0013255640034899663</v>
      </c>
      <c r="AR38" s="186">
        <f ca="1">('Station-to-Station Summaries'!AQ36+OFFSET('Station-to-Station Summaries'!AL29,$B38,AR$3))/'Station-to-Station Summaries'!BB45</f>
        <v>0.0023532344509535085</v>
      </c>
      <c r="AS38" s="186">
        <f ca="1">('Station-to-Station Summaries'!AR36+OFFSET('Station-to-Station Summaries'!AL29,$B38,AS$3))/'Station-to-Station Summaries'!BB45</f>
        <v>0.0002377539573725539</v>
      </c>
      <c r="AT38" s="196">
        <f ca="1">'Station-to-Station Summaries'!AS36+OFFSET('Station-to-Station Summaries'!AL29,AT$3,$B38)</f>
        <v>0</v>
      </c>
      <c r="AU38" s="9">
        <f ca="1">'Station-to-Station Summaries'!AT36+OFFSET('Station-to-Station Summaries'!AL29,AU$3,$B38)</f>
        <v>9902.96472084944</v>
      </c>
      <c r="AV38" s="9">
        <f ca="1">'Station-to-Station Summaries'!AU36+OFFSET('Station-to-Station Summaries'!AL29,AV$3,$B38)</f>
        <v>1270.492715974147</v>
      </c>
      <c r="AW38" s="9">
        <f ca="1">'Station-to-Station Summaries'!AV36+OFFSET('Station-to-Station Summaries'!AL29,AW$3,$B38)</f>
        <v>16336.351403648463</v>
      </c>
      <c r="AX38" s="9">
        <f ca="1">'Station-to-Station Summaries'!AW36+OFFSET('Station-to-Station Summaries'!AL29,AX$3,$B38)</f>
        <v>56603.68742076537</v>
      </c>
      <c r="AY38" s="9">
        <f ca="1">'Station-to-Station Summaries'!AX36+OFFSET('Station-to-Station Summaries'!AL29,AY$3,$B38)</f>
        <v>43291.83698906173</v>
      </c>
      <c r="AZ38" s="9">
        <f ca="1">'Station-to-Station Summaries'!AY36+OFFSET('Station-to-Station Summaries'!AL29,AZ$3,$B38)</f>
        <v>144101.7924619785</v>
      </c>
      <c r="BA38" s="9">
        <f ca="1">'Station-to-Station Summaries'!AZ36+OFFSET('Station-to-Station Summaries'!AL29,BA$3,$B38)</f>
        <v>13091.33497622405</v>
      </c>
      <c r="BB38" s="9">
        <f ca="1">'Station-to-Station Summaries'!BA36+OFFSET('Station-to-Station Summaries'!AL29,BB$3,$B38)</f>
        <v>332063.90671108995</v>
      </c>
      <c r="BC38" s="189">
        <f>SUM(AT38:BB38)</f>
        <v>616662.3673995917</v>
      </c>
    </row>
    <row r="39" spans="2:55" ht="15">
      <c r="B39">
        <v>8</v>
      </c>
      <c r="C39" s="16" t="s">
        <v>7</v>
      </c>
      <c r="D39" s="186">
        <f ca="1">('Station-to-Station Summaries'!C37+OFFSET('Station-to-Station Summaries'!B29,$B39,D$3))/'Station-to-Station Summaries'!R45</f>
        <v>0.015674898238534917</v>
      </c>
      <c r="E39" s="186">
        <f ca="1">('Station-to-Station Summaries'!D37+OFFSET('Station-to-Station Summaries'!B29,$B39,E$3))/'Station-to-Station Summaries'!R45</f>
        <v>0</v>
      </c>
      <c r="F39" s="186">
        <f ca="1">('Station-to-Station Summaries'!E37+OFFSET('Station-to-Station Summaries'!B29,$B39,F$3))/'Station-to-Station Summaries'!R45</f>
        <v>0.0007824590302008611</v>
      </c>
      <c r="G39" s="186">
        <f ca="1">('Station-to-Station Summaries'!F37+OFFSET('Station-to-Station Summaries'!B29,$B39,G$3))/'Station-to-Station Summaries'!R45</f>
        <v>0.00016266403832441897</v>
      </c>
      <c r="H39" s="186">
        <f ca="1">('Station-to-Station Summaries'!G37+OFFSET('Station-to-Station Summaries'!B29,$B39,H$3))/'Station-to-Station Summaries'!R45</f>
        <v>0.003672478209126803</v>
      </c>
      <c r="I39" s="186">
        <f ca="1">('Station-to-Station Summaries'!H37+OFFSET('Station-to-Station Summaries'!B29,$B39,I$3))/'Station-to-Station Summaries'!R45</f>
        <v>0.0008345372400991929</v>
      </c>
      <c r="J39" s="186">
        <f ca="1">('Station-to-Station Summaries'!I37+OFFSET('Station-to-Station Summaries'!B29,$B39,J$3))/'Station-to-Station Summaries'!R45</f>
        <v>0.0018465261583704793</v>
      </c>
      <c r="K39" s="196">
        <f ca="1">'Station-to-Station Summaries'!J37+OFFSET('Station-to-Station Summaries'!B29,K$3,$B39)</f>
        <v>0</v>
      </c>
      <c r="L39" s="9">
        <f ca="1">'Station-to-Station Summaries'!K37+OFFSET('Station-to-Station Summaries'!B29,L$3,$B39)</f>
        <v>576.5771083640634</v>
      </c>
      <c r="M39" s="9">
        <f ca="1">'Station-to-Station Summaries'!L37+OFFSET('Station-to-Station Summaries'!B29,M$3,$B39)</f>
        <v>5701.032601298003</v>
      </c>
      <c r="N39" s="9">
        <f ca="1">'Station-to-Station Summaries'!M37+OFFSET('Station-to-Station Summaries'!B29,N$3,$B39)</f>
        <v>8608.195073996807</v>
      </c>
      <c r="O39" s="9">
        <f ca="1">'Station-to-Station Summaries'!N37+OFFSET('Station-to-Station Summaries'!B29,O$3,$B39)</f>
        <v>4163.4936456605</v>
      </c>
      <c r="P39" s="9">
        <f ca="1">'Station-to-Station Summaries'!O37+OFFSET('Station-to-Station Summaries'!B29,P$3,$B39)</f>
        <v>9328.410690058585</v>
      </c>
      <c r="Q39" s="9">
        <f ca="1">'Station-to-Station Summaries'!P37+OFFSET('Station-to-Station Summaries'!B29,Q$3,$B39)</f>
        <v>9611.641550307599</v>
      </c>
      <c r="R39" s="9">
        <f ca="1">'Station-to-Station Summaries'!Q37+OFFSET('Station-to-Station Summaries'!B29,R$3,$B39)</f>
        <v>78432.6944356715</v>
      </c>
      <c r="S39" s="189">
        <f>SUM(K39:R39)</f>
        <v>116422.04510535704</v>
      </c>
      <c r="U39" s="16" t="s">
        <v>7</v>
      </c>
      <c r="V39" s="186">
        <f ca="1">('Station-to-Station Summaries'!U37+OFFSET('Station-to-Station Summaries'!T29,$B39,V$3))/'Station-to-Station Summaries'!AJ45</f>
        <v>0.027177846560171526</v>
      </c>
      <c r="W39" s="186">
        <f ca="1">('Station-to-Station Summaries'!V37+OFFSET('Station-to-Station Summaries'!T29,$B39,W$3))/'Station-to-Station Summaries'!AJ45</f>
        <v>0</v>
      </c>
      <c r="X39" s="186">
        <f ca="1">('Station-to-Station Summaries'!W37+OFFSET('Station-to-Station Summaries'!T29,$B39,X$3))/'Station-to-Station Summaries'!AJ45</f>
        <v>0.0007298135800953776</v>
      </c>
      <c r="Y39" s="186">
        <f ca="1">('Station-to-Station Summaries'!X37+OFFSET('Station-to-Station Summaries'!T29,$B39,Y$3))/'Station-to-Station Summaries'!AJ45</f>
        <v>0.0017262781865553462</v>
      </c>
      <c r="Z39" s="186">
        <f ca="1">('Station-to-Station Summaries'!Y37+OFFSET('Station-to-Station Summaries'!T29,$B39,Z$3))/'Station-to-Station Summaries'!AJ45</f>
        <v>0.013084644468321435</v>
      </c>
      <c r="AA39" s="186">
        <f ca="1">('Station-to-Station Summaries'!Z37+OFFSET('Station-to-Station Summaries'!T29,$B39,AA$3))/'Station-to-Station Summaries'!AJ45</f>
        <v>0.0003174416980530847</v>
      </c>
      <c r="AB39" s="186">
        <f ca="1">('Station-to-Station Summaries'!AA37+OFFSET('Station-to-Station Summaries'!T29,$B39,AB$3))/'Station-to-Station Summaries'!AJ45</f>
        <v>0.0012232086764978863</v>
      </c>
      <c r="AC39" s="196">
        <f ca="1">'Station-to-Station Summaries'!AB37+OFFSET('Station-to-Station Summaries'!T29,AC$3,$B39)</f>
        <v>0</v>
      </c>
      <c r="AD39" s="9">
        <f ca="1">'Station-to-Station Summaries'!AC37+OFFSET('Station-to-Station Summaries'!T29,AD$3,$B39)</f>
        <v>3590.962692442851</v>
      </c>
      <c r="AE39" s="9">
        <f ca="1">'Station-to-Station Summaries'!AD37+OFFSET('Station-to-Station Summaries'!T29,AE$3,$B39)</f>
        <v>436.98475581276386</v>
      </c>
      <c r="AF39" s="9">
        <f ca="1">'Station-to-Station Summaries'!AE37+OFFSET('Station-to-Station Summaries'!T29,AF$3,$B39)</f>
        <v>4220.139817710303</v>
      </c>
      <c r="AG39" s="9">
        <f ca="1">'Station-to-Station Summaries'!AF37+OFFSET('Station-to-Station Summaries'!T29,AG$3,$B39)</f>
        <v>6939.156076100834</v>
      </c>
      <c r="AH39" s="9">
        <f ca="1">'Station-to-Station Summaries'!AG37+OFFSET('Station-to-Station Summaries'!T29,AH$3,$B39)</f>
        <v>16370.743722392986</v>
      </c>
      <c r="AI39" s="9">
        <f ca="1">'Station-to-Station Summaries'!AH37+OFFSET('Station-to-Station Summaries'!T29,AI$3,$B39)</f>
        <v>7234.525401789091</v>
      </c>
      <c r="AJ39" s="9">
        <f ca="1">'Station-to-Station Summaries'!AI37+OFFSET('Station-to-Station Summaries'!T29,AJ$3,$B39)</f>
        <v>39474.28960841967</v>
      </c>
      <c r="AK39" s="189">
        <f>SUM(AC39:AJ39)</f>
        <v>78266.80207466849</v>
      </c>
      <c r="AM39" s="16" t="s">
        <v>7</v>
      </c>
      <c r="AN39" s="186">
        <f ca="1">('Station-to-Station Summaries'!AM37+OFFSET('Station-to-Station Summaries'!AL29,$B39,AN$3))/'Station-to-Station Summaries'!BB45</f>
        <v>0.021602891686401594</v>
      </c>
      <c r="AO39" s="186">
        <f ca="1">('Station-to-Station Summaries'!AN37+OFFSET('Station-to-Station Summaries'!AL29,$B39,AO$3))/'Station-to-Station Summaries'!BB45</f>
        <v>0</v>
      </c>
      <c r="AP39" s="186">
        <f ca="1">('Station-to-Station Summaries'!AO37+OFFSET('Station-to-Station Summaries'!AL29,$B39,AP$3))/'Station-to-Station Summaries'!BB45</f>
        <v>0.0007553284307615605</v>
      </c>
      <c r="AQ39" s="186">
        <f ca="1">('Station-to-Station Summaries'!AP37+OFFSET('Station-to-Station Summaries'!AL29,$B39,AQ$3))/'Station-to-Station Summaries'!BB45</f>
        <v>0.000968465661223981</v>
      </c>
      <c r="AR39" s="186">
        <f ca="1">('Station-to-Station Summaries'!AQ37+OFFSET('Station-to-Station Summaries'!AL29,$B39,AR$3))/'Station-to-Station Summaries'!BB45</f>
        <v>0.008522996385392</v>
      </c>
      <c r="AS39" s="186">
        <f ca="1">('Station-to-Station Summaries'!AR37+OFFSET('Station-to-Station Summaries'!AL29,$B39,AS$3))/'Station-to-Station Summaries'!BB45</f>
        <v>0.0005680543437616852</v>
      </c>
      <c r="AT39" s="186">
        <f ca="1">('Station-to-Station Summaries'!AS37+OFFSET('Station-to-Station Summaries'!AL29,$B39,AT$3))/'Station-to-Station Summaries'!BB45</f>
        <v>0.00152530225601396</v>
      </c>
      <c r="AU39" s="196">
        <f ca="1">'Station-to-Station Summaries'!AT37+OFFSET('Station-to-Station Summaries'!AL29,AU$3,$B39)</f>
        <v>0</v>
      </c>
      <c r="AV39" s="9">
        <f ca="1">'Station-to-Station Summaries'!AU37+OFFSET('Station-to-Station Summaries'!AL29,AV$3,$B39)</f>
        <v>4167.539800806915</v>
      </c>
      <c r="AW39" s="9">
        <f ca="1">'Station-to-Station Summaries'!AV37+OFFSET('Station-to-Station Summaries'!AL29,AW$3,$B39)</f>
        <v>6138.017357110767</v>
      </c>
      <c r="AX39" s="9">
        <f ca="1">'Station-to-Station Summaries'!AW37+OFFSET('Station-to-Station Summaries'!AL29,AX$3,$B39)</f>
        <v>12828.334891707109</v>
      </c>
      <c r="AY39" s="9">
        <f ca="1">'Station-to-Station Summaries'!AX37+OFFSET('Station-to-Station Summaries'!AL29,AY$3,$B39)</f>
        <v>11102.649721761334</v>
      </c>
      <c r="AZ39" s="9">
        <f ca="1">'Station-to-Station Summaries'!AY37+OFFSET('Station-to-Station Summaries'!AL29,AZ$3,$B39)</f>
        <v>25699.15441245157</v>
      </c>
      <c r="BA39" s="9">
        <f ca="1">'Station-to-Station Summaries'!AZ37+OFFSET('Station-to-Station Summaries'!AL29,BA$3,$B39)</f>
        <v>16846.16695209669</v>
      </c>
      <c r="BB39" s="9">
        <f ca="1">'Station-to-Station Summaries'!BA37+OFFSET('Station-to-Station Summaries'!AL29,BB$3,$B39)</f>
        <v>117906.98404409116</v>
      </c>
      <c r="BC39" s="189">
        <f>SUM(AU39:BB39)</f>
        <v>194688.84718002554</v>
      </c>
    </row>
    <row r="40" spans="2:55" ht="15">
      <c r="B40">
        <v>9</v>
      </c>
      <c r="C40" s="16" t="s">
        <v>8</v>
      </c>
      <c r="D40" s="186">
        <f ca="1">('Station-to-Station Summaries'!C38+OFFSET('Station-to-Station Summaries'!B29,$B40,D$3))/'Station-to-Station Summaries'!R45</f>
        <v>0.010236904419768374</v>
      </c>
      <c r="E40" s="186">
        <f ca="1">('Station-to-Station Summaries'!D38+OFFSET('Station-to-Station Summaries'!B29,$B40,E$3))/'Station-to-Station Summaries'!R45</f>
        <v>0</v>
      </c>
      <c r="F40" s="186">
        <f ca="1">('Station-to-Station Summaries'!E38+OFFSET('Station-to-Station Summaries'!B29,$B40,F$3))/'Station-to-Station Summaries'!R45</f>
        <v>0.0009701977621800324</v>
      </c>
      <c r="G40" s="186">
        <f ca="1">('Station-to-Station Summaries'!F38+OFFSET('Station-to-Station Summaries'!B29,$B40,G$3))/'Station-to-Station Summaries'!R45</f>
        <v>0.00014980522106557162</v>
      </c>
      <c r="H40" s="186">
        <f ca="1">('Station-to-Station Summaries'!G38+OFFSET('Station-to-Station Summaries'!B29,$B40,H$3))/'Station-to-Station Summaries'!R45</f>
        <v>0.0008281078314697692</v>
      </c>
      <c r="I40" s="186">
        <f ca="1">('Station-to-Station Summaries'!H38+OFFSET('Station-to-Station Summaries'!B29,$B40,I$3))/'Station-to-Station Summaries'!R45</f>
        <v>0.000759313159134936</v>
      </c>
      <c r="J40" s="186">
        <f ca="1">('Station-to-Station Summaries'!I38+OFFSET('Station-to-Station Summaries'!B29,$B40,J$3))/'Station-to-Station Summaries'!R45</f>
        <v>0.00035104571116653264</v>
      </c>
      <c r="K40" s="186">
        <f ca="1">('Station-to-Station Summaries'!J38+OFFSET('Station-to-Station Summaries'!B29,$B40,K$3))/'Station-to-Station Summaries'!R45</f>
        <v>0.0001832381459385747</v>
      </c>
      <c r="L40" s="196">
        <f ca="1">'Station-to-Station Summaries'!K38+OFFSET('Station-to-Station Summaries'!B29,L$3,$B40)</f>
        <v>0</v>
      </c>
      <c r="M40" s="9">
        <f ca="1">'Station-to-Station Summaries'!L38+OFFSET('Station-to-Station Summaries'!B29,M$3,$B40)</f>
        <v>3550.5011409787066</v>
      </c>
      <c r="N40" s="9">
        <f ca="1">'Station-to-Station Summaries'!M38+OFFSET('Station-to-Station Summaries'!B29,N$3,$B40)</f>
        <v>1147.0849840085052</v>
      </c>
      <c r="O40" s="9">
        <f ca="1">'Station-to-Station Summaries'!N38+OFFSET('Station-to-Station Summaries'!B29,O$3,$B40)</f>
        <v>1448.5235424163839</v>
      </c>
      <c r="P40" s="9">
        <f ca="1">'Station-to-Station Summaries'!O38+OFFSET('Station-to-Station Summaries'!B29,P$3,$B40)</f>
        <v>2087.8160555498716</v>
      </c>
      <c r="Q40" s="9">
        <f ca="1">'Station-to-Station Summaries'!P38+OFFSET('Station-to-Station Summaries'!B29,Q$3,$B40)</f>
        <v>2128.2776070140167</v>
      </c>
      <c r="R40" s="9">
        <f ca="1">'Station-to-Station Summaries'!Q38+OFFSET('Station-to-Station Summaries'!B29,R$3,$B40)</f>
        <v>18124.751978363664</v>
      </c>
      <c r="S40" s="189">
        <f>SUM(L40:R40)</f>
        <v>28486.955308331148</v>
      </c>
      <c r="U40" s="16" t="s">
        <v>8</v>
      </c>
      <c r="V40" s="186">
        <f ca="1">('Station-to-Station Summaries'!U38+OFFSET('Station-to-Station Summaries'!T29,$B40,V$3))/'Station-to-Station Summaries'!AJ45</f>
        <v>0.014325992670422354</v>
      </c>
      <c r="W40" s="186">
        <f ca="1">('Station-to-Station Summaries'!V38+OFFSET('Station-to-Station Summaries'!T29,$B40,W$3))/'Station-to-Station Summaries'!AJ45</f>
        <v>0</v>
      </c>
      <c r="X40" s="186">
        <f ca="1">('Station-to-Station Summaries'!W38+OFFSET('Station-to-Station Summaries'!T29,$B40,X$3))/'Station-to-Station Summaries'!AJ45</f>
        <v>0.0004196276922835063</v>
      </c>
      <c r="Y40" s="186">
        <f ca="1">('Station-to-Station Summaries'!X38+OFFSET('Station-to-Station Summaries'!T29,$B40,Y$3))/'Station-to-Station Summaries'!AJ45</f>
        <v>0.0009456739347714751</v>
      </c>
      <c r="Z40" s="186">
        <f ca="1">('Station-to-Station Summaries'!Y38+OFFSET('Station-to-Station Summaries'!T29,$B40,Z$3))/'Station-to-Station Summaries'!AJ45</f>
        <v>0.006649950086072049</v>
      </c>
      <c r="AA40" s="186">
        <f ca="1">('Station-to-Station Summaries'!Z38+OFFSET('Station-to-Station Summaries'!T29,$B40,AA$3))/'Station-to-Station Summaries'!AJ45</f>
        <v>0.00017172084237538298</v>
      </c>
      <c r="AB40" s="186">
        <f ca="1">('Station-to-Station Summaries'!AA38+OFFSET('Station-to-Station Summaries'!T29,$B40,AB$3))/'Station-to-Station Summaries'!AJ45</f>
        <v>4.9581369981624654E-05</v>
      </c>
      <c r="AC40" s="186">
        <f ca="1">('Station-to-Station Summaries'!AB38+OFFSET('Station-to-Station Summaries'!T29,$B40,AC$3))/'Station-to-Station Summaries'!AJ45</f>
        <v>0.0010732552648461435</v>
      </c>
      <c r="AD40" s="196">
        <f ca="1">'Station-to-Station Summaries'!AC38+OFFSET('Station-to-Station Summaries'!T29,AD$3,$B40)</f>
        <v>0</v>
      </c>
      <c r="AE40" s="9">
        <f ca="1">'Station-to-Station Summaries'!AD38+OFFSET('Station-to-Station Summaries'!T29,AE$3,$B40)</f>
        <v>906.3387527968436</v>
      </c>
      <c r="AF40" s="9">
        <f ca="1">'Station-to-Station Summaries'!AE38+OFFSET('Station-to-Station Summaries'!T29,AF$3,$B40)</f>
        <v>1448.5235424163839</v>
      </c>
      <c r="AG40" s="9">
        <f ca="1">'Station-to-Station Summaries'!AF38+OFFSET('Station-to-Station Summaries'!T29,AG$3,$B40)</f>
        <v>3174.20871236216</v>
      </c>
      <c r="AH40" s="9">
        <f ca="1">'Station-to-Station Summaries'!AG38+OFFSET('Station-to-Station Summaries'!T29,AH$3,$B40)</f>
        <v>6196.686606733777</v>
      </c>
      <c r="AI40" s="9">
        <f ca="1">'Station-to-Station Summaries'!AH38+OFFSET('Station-to-Station Summaries'!T29,AI$3,$B40)</f>
        <v>3137.7933160444295</v>
      </c>
      <c r="AJ40" s="9">
        <f ca="1">'Station-to-Station Summaries'!AI38+OFFSET('Station-to-Station Summaries'!T29,AJ$3,$B40)</f>
        <v>14665.289328179284</v>
      </c>
      <c r="AK40" s="189">
        <f>SUM(AD40:AJ40)</f>
        <v>29528.84025853288</v>
      </c>
      <c r="AM40" s="16" t="s">
        <v>8</v>
      </c>
      <c r="AN40" s="186">
        <f ca="1">('Station-to-Station Summaries'!AM38+OFFSET('Station-to-Station Summaries'!AL29,$B40,AN$3))/'Station-to-Station Summaries'!BB45</f>
        <v>0.01234419793094852</v>
      </c>
      <c r="AO40" s="186">
        <f ca="1">('Station-to-Station Summaries'!AN38+OFFSET('Station-to-Station Summaries'!AL29,$B40,AO$3))/'Station-to-Station Summaries'!BB45</f>
        <v>0</v>
      </c>
      <c r="AP40" s="186">
        <f ca="1">('Station-to-Station Summaries'!AO38+OFFSET('Station-to-Station Summaries'!AL29,$B40,AP$3))/'Station-to-Station Summaries'!BB45</f>
        <v>0.0006864639162408077</v>
      </c>
      <c r="AQ40" s="186">
        <f ca="1">('Station-to-Station Summaries'!AP38+OFFSET('Station-to-Station Summaries'!AL29,$B40,AQ$3))/'Station-to-Station Summaries'!BB45</f>
        <v>0.0005599526361710083</v>
      </c>
      <c r="AR40" s="186">
        <f ca="1">('Station-to-Station Summaries'!AQ38+OFFSET('Station-to-Station Summaries'!AL29,$B40,AR$3))/'Station-to-Station Summaries'!BB45</f>
        <v>0.003828368440732893</v>
      </c>
      <c r="AS40" s="186">
        <f ca="1">('Station-to-Station Summaries'!AR38+OFFSET('Station-to-Station Summaries'!AL29,$B40,AS$3))/'Station-to-Station Summaries'!BB45</f>
        <v>0.0004565000623208277</v>
      </c>
      <c r="AT40" s="186">
        <f ca="1">('Station-to-Station Summaries'!AS38+OFFSET('Station-to-Station Summaries'!AL29,$B40,AT$3))/'Station-to-Station Summaries'!BB45</f>
        <v>0.00019568739872865513</v>
      </c>
      <c r="AU40" s="186">
        <f ca="1">('Station-to-Station Summaries'!AT38+OFFSET('Station-to-Station Summaries'!AL29,$B40,AU$3))/'Station-to-Station Summaries'!BB45</f>
        <v>0.0006419045244920853</v>
      </c>
      <c r="AV40" s="196">
        <f ca="1">'Station-to-Station Summaries'!AU38+OFFSET('Station-to-Station Summaries'!AL29,AV$3,$B40)</f>
        <v>0</v>
      </c>
      <c r="AW40" s="9">
        <f ca="1">'Station-to-Station Summaries'!AV38+OFFSET('Station-to-Station Summaries'!AL29,AW$3,$B40)</f>
        <v>4456.83989377555</v>
      </c>
      <c r="AX40" s="9">
        <f ca="1">'Station-to-Station Summaries'!AW38+OFFSET('Station-to-Station Summaries'!AL29,AX$3,$B40)</f>
        <v>2595.608526424889</v>
      </c>
      <c r="AY40" s="9">
        <f ca="1">'Station-to-Station Summaries'!AX38+OFFSET('Station-to-Station Summaries'!AL29,AY$3,$B40)</f>
        <v>4622.732254778544</v>
      </c>
      <c r="AZ40" s="9">
        <f ca="1">'Station-to-Station Summaries'!AY38+OFFSET('Station-to-Station Summaries'!AL29,AZ$3,$B40)</f>
        <v>8284.502662283649</v>
      </c>
      <c r="BA40" s="9">
        <f ca="1">'Station-to-Station Summaries'!AZ38+OFFSET('Station-to-Station Summaries'!AL29,BA$3,$B40)</f>
        <v>5266.070923058446</v>
      </c>
      <c r="BB40" s="9">
        <f ca="1">'Station-to-Station Summaries'!BA38+OFFSET('Station-to-Station Summaries'!AL29,BB$3,$B40)</f>
        <v>32790.041306542946</v>
      </c>
      <c r="BC40" s="189">
        <f>SUM(AV40:BB40)</f>
        <v>58015.79556686402</v>
      </c>
    </row>
    <row r="41" spans="2:55" ht="15">
      <c r="B41">
        <v>10</v>
      </c>
      <c r="C41" s="16" t="s">
        <v>9</v>
      </c>
      <c r="D41" s="186">
        <f ca="1">('Station-to-Station Summaries'!C39+OFFSET('Station-to-Station Summaries'!B29,$B41,D$3))/'Station-to-Station Summaries'!R45</f>
        <v>0.05504216727649608</v>
      </c>
      <c r="E41" s="186">
        <f ca="1">('Station-to-Station Summaries'!D39+OFFSET('Station-to-Station Summaries'!B29,$B41,E$3))/'Station-to-Station Summaries'!R45</f>
        <v>0.003034037932225032</v>
      </c>
      <c r="F41" s="186">
        <f ca="1">('Station-to-Station Summaries'!E39+OFFSET('Station-to-Station Summaries'!B29,$B41,F$3))/'Station-to-Station Summaries'!R45</f>
        <v>0.001541772189335797</v>
      </c>
      <c r="G41" s="186">
        <f ca="1">('Station-to-Station Summaries'!F39+OFFSET('Station-to-Station Summaries'!B29,$B41,G$3))/'Station-to-Station Summaries'!R45</f>
        <v>0.004098748001257592</v>
      </c>
      <c r="H41" s="186">
        <f ca="1">('Station-to-Station Summaries'!G39+OFFSET('Station-to-Station Summaries'!B29,$B41,H$3))/'Station-to-Station Summaries'!R45</f>
        <v>0.012126507615955993</v>
      </c>
      <c r="I41" s="186">
        <f ca="1">('Station-to-Station Summaries'!H39+OFFSET('Station-to-Station Summaries'!B29,$B41,I$3))/'Station-to-Station Summaries'!R45</f>
        <v>0.0038344993065882794</v>
      </c>
      <c r="J41" s="186">
        <f ca="1">('Station-to-Station Summaries'!I39+OFFSET('Station-to-Station Summaries'!B29,$B41,J$3))/'Station-to-Station Summaries'!R45</f>
        <v>0.005178888651000769</v>
      </c>
      <c r="K41" s="186">
        <f ca="1">('Station-to-Station Summaries'!J39+OFFSET('Station-to-Station Summaries'!B29,$B41,K$3))/'Station-to-Station Summaries'!R45</f>
        <v>0.0018118073517715916</v>
      </c>
      <c r="L41" s="186">
        <f ca="1">('Station-to-Station Summaries'!K39+OFFSET('Station-to-Station Summaries'!B29,$B41,L$3))/'Station-to-Station Summaries'!R45</f>
        <v>0.001128361214463855</v>
      </c>
      <c r="M41" s="196">
        <f ca="1">'Station-to-Station Summaries'!L39+OFFSET('Station-to-Station Summaries'!B29,M$3,$B41)</f>
        <v>0</v>
      </c>
      <c r="N41" s="9">
        <f ca="1">'Station-to-Station Summaries'!M39+OFFSET('Station-to-Station Summaries'!B29,N$3,$B41)</f>
        <v>2613.8162245837543</v>
      </c>
      <c r="O41" s="9">
        <f ca="1">'Station-to-Station Summaries'!N39+OFFSET('Station-to-Station Summaries'!B29,O$3,$B41)</f>
        <v>10801.211163353455</v>
      </c>
      <c r="P41" s="9">
        <f ca="1">'Station-to-Station Summaries'!O39+OFFSET('Station-to-Station Summaries'!B29,P$3,$B41)</f>
        <v>12207.250076732487</v>
      </c>
      <c r="Q41" s="9">
        <f ca="1">'Station-to-Station Summaries'!P39+OFFSET('Station-to-Station Summaries'!B29,Q$3,$B41)</f>
        <v>7194.063850324946</v>
      </c>
      <c r="R41" s="9">
        <f ca="1">'Station-to-Station Summaries'!Q39+OFFSET('Station-to-Station Summaries'!B29,R$3,$B41)</f>
        <v>40463.57454171801</v>
      </c>
      <c r="S41" s="189">
        <f>SUM(M41:R41)</f>
        <v>73279.91585671264</v>
      </c>
      <c r="U41" s="16" t="s">
        <v>9</v>
      </c>
      <c r="V41" s="186">
        <f ca="1">('Station-to-Station Summaries'!U39+OFFSET('Station-to-Station Summaries'!T29,$B41,V$3))/'Station-to-Station Summaries'!AJ45</f>
        <v>0.07028642915578043</v>
      </c>
      <c r="W41" s="186">
        <f ca="1">('Station-to-Station Summaries'!V39+OFFSET('Station-to-Station Summaries'!T29,$B41,W$3))/'Station-to-Station Summaries'!AJ45</f>
        <v>0</v>
      </c>
      <c r="X41" s="186">
        <f ca="1">('Station-to-Station Summaries'!W39+OFFSET('Station-to-Station Summaries'!T29,$B41,X$3))/'Station-to-Station Summaries'!AJ45</f>
        <v>0.001701487501564534</v>
      </c>
      <c r="Y41" s="186">
        <f ca="1">('Station-to-Station Summaries'!X39+OFFSET('Station-to-Station Summaries'!T29,$B41,Y$3))/'Station-to-Station Summaries'!AJ45</f>
        <v>0.0038552538414980343</v>
      </c>
      <c r="Z41" s="186">
        <f ca="1">('Station-to-Station Summaries'!Y39+OFFSET('Station-to-Station Summaries'!T29,$B41,Z$3))/'Station-to-Station Summaries'!AJ45</f>
        <v>0.02563114967708621</v>
      </c>
      <c r="AA41" s="186">
        <f ca="1">('Station-to-Station Summaries'!Z39+OFFSET('Station-to-Station Summaries'!T29,$B41,AA$3))/'Station-to-Station Summaries'!AJ45</f>
        <v>0.000588325280391717</v>
      </c>
      <c r="AB41" s="186">
        <f ca="1">('Station-to-Station Summaries'!AA39+OFFSET('Station-to-Station Summaries'!T29,$B41,AB$3))/'Station-to-Station Summaries'!AJ45</f>
        <v>1.2093017068688942E-05</v>
      </c>
      <c r="AC41" s="186">
        <f ca="1">('Station-to-Station Summaries'!AB39+OFFSET('Station-to-Station Summaries'!T29,$B41,AC$3))/'Station-to-Station Summaries'!AJ45</f>
        <v>0.00013060458434184055</v>
      </c>
      <c r="AD41" s="186">
        <f ca="1">('Station-to-Station Summaries'!AC39+OFFSET('Station-to-Station Summaries'!T29,$B41,AD$3))/'Station-to-Station Summaries'!AJ45</f>
        <v>0.00027088358233863226</v>
      </c>
      <c r="AE41" s="196">
        <f ca="1">'Station-to-Station Summaries'!AD39+OFFSET('Station-to-Station Summaries'!T29,AE$3,$B41)</f>
        <v>0</v>
      </c>
      <c r="AF41" s="9">
        <f ca="1">'Station-to-Station Summaries'!AE39+OFFSET('Station-to-Station Summaries'!T29,AF$3,$B41)</f>
        <v>4222.16289528351</v>
      </c>
      <c r="AG41" s="9">
        <f ca="1">'Station-to-Station Summaries'!AF39+OFFSET('Station-to-Station Summaries'!T29,AG$3,$B41)</f>
        <v>13208.67347547007</v>
      </c>
      <c r="AH41" s="9">
        <f ca="1">'Station-to-Station Summaries'!AG39+OFFSET('Station-to-Station Summaries'!T29,AH$3,$B41)</f>
        <v>15682.897347502525</v>
      </c>
      <c r="AI41" s="9">
        <f ca="1">'Station-to-Station Summaries'!AH39+OFFSET('Station-to-Station Summaries'!T29,AI$3,$B41)</f>
        <v>6053.048099036063</v>
      </c>
      <c r="AJ41" s="9">
        <f ca="1">'Station-to-Station Summaries'!AI39+OFFSET('Station-to-Station Summaries'!T29,AJ$3,$B41)</f>
        <v>32553.3412304777</v>
      </c>
      <c r="AK41" s="189">
        <f>SUM(AE41:AJ41)</f>
        <v>71720.12304776987</v>
      </c>
      <c r="AM41" s="16" t="s">
        <v>9</v>
      </c>
      <c r="AN41" s="186">
        <f ca="1">('Station-to-Station Summaries'!AM39+OFFSET('Station-to-Station Summaries'!AL29,$B41,AN$3))/'Station-to-Station Summaries'!BB45</f>
        <v>0.06289823008849557</v>
      </c>
      <c r="AO41" s="186">
        <f ca="1">('Station-to-Station Summaries'!AN39+OFFSET('Station-to-Station Summaries'!AL29,$B41,AO$3))/'Station-to-Station Summaries'!BB45</f>
        <v>0.00147045992770784</v>
      </c>
      <c r="AP41" s="186">
        <f ca="1">('Station-to-Station Summaries'!AO39+OFFSET('Station-to-Station Summaries'!AL29,$B41,AP$3))/'Station-to-Station Summaries'!BB45</f>
        <v>0.0016240807677925964</v>
      </c>
      <c r="AQ41" s="186">
        <f ca="1">('Station-to-Station Summaries'!AP39+OFFSET('Station-to-Station Summaries'!AL29,$B41,AQ$3))/'Station-to-Station Summaries'!BB45</f>
        <v>0.0039732643649507664</v>
      </c>
      <c r="AR41" s="186">
        <f ca="1">('Station-to-Station Summaries'!AQ39+OFFSET('Station-to-Station Summaries'!AL29,$B41,AR$3))/'Station-to-Station Summaries'!BB45</f>
        <v>0.019086065062944035</v>
      </c>
      <c r="AS41" s="186">
        <f ca="1">('Station-to-Station Summaries'!AR39+OFFSET('Station-to-Station Summaries'!AL29,$B41,AS$3))/'Station-to-Station Summaries'!BB45</f>
        <v>0.0021615979060201915</v>
      </c>
      <c r="AT41" s="186">
        <f ca="1">('Station-to-Station Summaries'!AS39+OFFSET('Station-to-Station Summaries'!AL29,$B41,AT$3))/'Station-to-Station Summaries'!BB45</f>
        <v>0.0025162034151813535</v>
      </c>
      <c r="AU41" s="186">
        <f ca="1">('Station-to-Station Summaries'!AT39+OFFSET('Station-to-Station Summaries'!AL29,$B41,AU$3))/'Station-to-Station Summaries'!BB45</f>
        <v>0.0009454069550043626</v>
      </c>
      <c r="AV41" s="186">
        <f ca="1">('Station-to-Station Summaries'!AU39+OFFSET('Station-to-Station Summaries'!AL29,$B41,AV$3))/'Station-to-Station Summaries'!BB45</f>
        <v>0.0006864639162408077</v>
      </c>
      <c r="AW41" s="196">
        <f ca="1">'Station-to-Station Summaries'!AV39+OFFSET('Station-to-Station Summaries'!AL29,AW$3,$B41)</f>
        <v>0</v>
      </c>
      <c r="AX41" s="9">
        <f ca="1">'Station-to-Station Summaries'!AW39+OFFSET('Station-to-Station Summaries'!AL29,AX$3,$B41)</f>
        <v>6835.979119867265</v>
      </c>
      <c r="AY41" s="9">
        <f ca="1">'Station-to-Station Summaries'!AX39+OFFSET('Station-to-Station Summaries'!AL29,AY$3,$B41)</f>
        <v>24009.884638823525</v>
      </c>
      <c r="AZ41" s="9">
        <f ca="1">'Station-to-Station Summaries'!AY39+OFFSET('Station-to-Station Summaries'!AL29,AZ$3,$B41)</f>
        <v>27890.147424235012</v>
      </c>
      <c r="BA41" s="9">
        <f ca="1">'Station-to-Station Summaries'!AZ39+OFFSET('Station-to-Station Summaries'!AL29,BA$3,$B41)</f>
        <v>13247.11194936101</v>
      </c>
      <c r="BB41" s="9">
        <f ca="1">'Station-to-Station Summaries'!BA39+OFFSET('Station-to-Station Summaries'!AL29,BB$3,$B41)</f>
        <v>73016.9157721957</v>
      </c>
      <c r="BC41" s="189">
        <f>SUM(AW41:BB41)</f>
        <v>145000.0389044825</v>
      </c>
    </row>
    <row r="42" spans="2:55" ht="15">
      <c r="B42">
        <v>11</v>
      </c>
      <c r="C42" s="16" t="s">
        <v>10</v>
      </c>
      <c r="D42" s="186">
        <f ca="1">('Station-to-Station Summaries'!C40+OFFSET('Station-to-Station Summaries'!B29,$B42,D$3))/'Station-to-Station Summaries'!R45</f>
        <v>0.033933132864372266</v>
      </c>
      <c r="E42" s="186">
        <f ca="1">('Station-to-Station Summaries'!D40+OFFSET('Station-to-Station Summaries'!B29,$B42,E$3))/'Station-to-Station Summaries'!R45</f>
        <v>0.003352293659381504</v>
      </c>
      <c r="F42" s="186">
        <f ca="1">('Station-to-Station Summaries'!E40+OFFSET('Station-to-Station Summaries'!B29,$B42,F$3))/'Station-to-Station Summaries'!R45</f>
        <v>0.0015951362809600135</v>
      </c>
      <c r="G42" s="186">
        <f ca="1">('Station-to-Station Summaries'!F40+OFFSET('Station-to-Station Summaries'!B29,$B42,G$3))/'Station-to-Station Summaries'!R45</f>
        <v>0.0034153018639498556</v>
      </c>
      <c r="H42" s="186">
        <f ca="1">('Station-to-Station Summaries'!G40+OFFSET('Station-to-Station Summaries'!B29,$B42,H$3))/'Station-to-Station Summaries'!R45</f>
        <v>0.00956245945454183</v>
      </c>
      <c r="I42" s="186">
        <f ca="1">('Station-to-Station Summaries'!H40+OFFSET('Station-to-Station Summaries'!B29,$B42,I$3))/'Station-to-Station Summaries'!R45</f>
        <v>0.005723459561912956</v>
      </c>
      <c r="J42" s="186">
        <f ca="1">('Station-to-Station Summaries'!I40+OFFSET('Station-to-Station Summaries'!B29,$B42,J$3))/'Station-to-Station Summaries'!R45</f>
        <v>0.014108051355544368</v>
      </c>
      <c r="K42" s="186">
        <f ca="1">('Station-to-Station Summaries'!J40+OFFSET('Station-to-Station Summaries'!B29,$B42,K$3))/'Station-to-Station Summaries'!R45</f>
        <v>0.0027357133718197736</v>
      </c>
      <c r="L42" s="186">
        <f ca="1">('Station-to-Station Summaries'!K40+OFFSET('Station-to-Station Summaries'!B29,$B42,L$3))/'Station-to-Station Summaries'!R45</f>
        <v>0.00036454746928832235</v>
      </c>
      <c r="M42" s="186">
        <f ca="1">('Station-to-Station Summaries'!L40+OFFSET('Station-to-Station Summaries'!B29,$B42,M$3))/'Station-to-Station Summaries'!R45</f>
        <v>0.0008306795949215388</v>
      </c>
      <c r="N42" s="196">
        <f ca="1">'Station-to-Station Summaries'!M40+OFFSET('Station-to-Station Summaries'!B29,N$3,$B42)</f>
        <v>0</v>
      </c>
      <c r="O42" s="8">
        <f ca="1">'Station-to-Station Summaries'!N40+OFFSET('Station-to-Station Summaries'!B29,O$3,$B42)</f>
        <v>72387.73864692826</v>
      </c>
      <c r="P42" s="8">
        <f ca="1">'Station-to-Station Summaries'!O40+OFFSET('Station-to-Station Summaries'!B29,P$3,$B42)</f>
        <v>127793.76414435495</v>
      </c>
      <c r="Q42" s="8">
        <f ca="1">'Station-to-Station Summaries'!P40+OFFSET('Station-to-Station Summaries'!B29,Q$3,$B42)</f>
        <v>26140.18532341075</v>
      </c>
      <c r="R42" s="8">
        <f ca="1">'Station-to-Station Summaries'!Q40+OFFSET('Station-to-Station Summaries'!B29,R$3,$B42)</f>
        <v>46358.82259004391</v>
      </c>
      <c r="S42" s="189">
        <f>SUM(N42:R42)</f>
        <v>272680.51070473786</v>
      </c>
      <c r="U42" s="16" t="s">
        <v>10</v>
      </c>
      <c r="V42" s="186">
        <f ca="1">('Station-to-Station Summaries'!U40+OFFSET('Station-to-Station Summaries'!T29,$B42,V$3))/'Station-to-Station Summaries'!AJ45</f>
        <v>0.04578597657461664</v>
      </c>
      <c r="W42" s="186">
        <f ca="1">('Station-to-Station Summaries'!V40+OFFSET('Station-to-Station Summaries'!T29,$B42,W$3))/'Station-to-Station Summaries'!AJ45</f>
        <v>0</v>
      </c>
      <c r="X42" s="186">
        <f ca="1">('Station-to-Station Summaries'!W40+OFFSET('Station-to-Station Summaries'!T29,$B42,X$3))/'Station-to-Station Summaries'!AJ45</f>
        <v>0.0009934413521927965</v>
      </c>
      <c r="Y42" s="186">
        <f ca="1">('Station-to-Station Summaries'!X40+OFFSET('Station-to-Station Summaries'!T29,$B42,Y$3))/'Station-to-Station Summaries'!AJ45</f>
        <v>0.0020026036265748887</v>
      </c>
      <c r="Z42" s="186">
        <f ca="1">('Station-to-Station Summaries'!Y40+OFFSET('Station-to-Station Summaries'!T29,$B42,Z$3))/'Station-to-Station Summaries'!AJ45</f>
        <v>0.012827667855611794</v>
      </c>
      <c r="AA42" s="186">
        <f ca="1">('Station-to-Station Summaries'!Z40+OFFSET('Station-to-Station Summaries'!T29,$B42,AA$3))/'Station-to-Station Summaries'!AJ45</f>
        <v>0.001375580691563367</v>
      </c>
      <c r="AB42" s="186">
        <f ca="1">('Station-to-Station Summaries'!AA40+OFFSET('Station-to-Station Summaries'!T29,$B42,AB$3))/'Station-to-Station Summaries'!AJ45</f>
        <v>0.003649672551330322</v>
      </c>
      <c r="AC42" s="186">
        <f ca="1">('Station-to-Station Summaries'!AB40+OFFSET('Station-to-Station Summaries'!T29,$B42,AC$3))/'Station-to-Station Summaries'!AJ45</f>
        <v>0.0012613016802642564</v>
      </c>
      <c r="AD42" s="186">
        <f ca="1">('Station-to-Station Summaries'!AC40+OFFSET('Station-to-Station Summaries'!T29,$B42,AD$3))/'Station-to-Station Summaries'!AJ45</f>
        <v>0.0004329300110590641</v>
      </c>
      <c r="AE42" s="186">
        <f ca="1">('Station-to-Station Summaries'!AD40+OFFSET('Station-to-Station Summaries'!T29,$B42,AE$3))/'Station-to-Station Summaries'!AJ45</f>
        <v>0.001261906331117691</v>
      </c>
      <c r="AF42" s="196">
        <f ca="1">'Station-to-Station Summaries'!AE40+OFFSET('Station-to-Station Summaries'!T29,AF$3,$B42)</f>
        <v>0</v>
      </c>
      <c r="AG42" s="8">
        <f ca="1">'Station-to-Station Summaries'!AF40+OFFSET('Station-to-Station Summaries'!T29,AG$3,$B42)</f>
        <v>1147.0849840085052</v>
      </c>
      <c r="AH42" s="8">
        <f ca="1">'Station-to-Station Summaries'!AG40+OFFSET('Station-to-Station Summaries'!T29,AH$3,$B42)</f>
        <v>8132.7718442931055</v>
      </c>
      <c r="AI42" s="8">
        <f ca="1">'Station-to-Station Summaries'!AH40+OFFSET('Station-to-Station Summaries'!T29,AI$3,$B42)</f>
        <v>7465.156245134716</v>
      </c>
      <c r="AJ42" s="8">
        <f ca="1">'Station-to-Station Summaries'!AI40+OFFSET('Station-to-Station Summaries'!T29,AJ$3,$B42)</f>
        <v>21954.43782444497</v>
      </c>
      <c r="AK42" s="189">
        <f>SUM(AF42:AJ42)</f>
        <v>38699.450897881296</v>
      </c>
      <c r="AM42" s="16" t="s">
        <v>10</v>
      </c>
      <c r="AN42" s="186">
        <f ca="1">('Station-to-Station Summaries'!AM40+OFFSET('Station-to-Station Summaries'!AL29,$B42,AN$3))/'Station-to-Station Summaries'!BB45</f>
        <v>0.040041443350367696</v>
      </c>
      <c r="AO42" s="186">
        <f ca="1">('Station-to-Station Summaries'!AN40+OFFSET('Station-to-Station Summaries'!AL29,$B42,AO$3))/'Station-to-Station Summaries'!BB45</f>
        <v>0.0016247039760688023</v>
      </c>
      <c r="AP42" s="186">
        <f ca="1">('Station-to-Station Summaries'!AO40+OFFSET('Station-to-Station Summaries'!AL29,$B42,AP$3))/'Station-to-Station Summaries'!BB45</f>
        <v>0.0012850554655365824</v>
      </c>
      <c r="AQ42" s="186">
        <f ca="1">('Station-to-Station Summaries'!AP40+OFFSET('Station-to-Station Summaries'!AL29,$B42,AQ$3))/'Station-to-Station Summaries'!BB45</f>
        <v>0.0026872740869998755</v>
      </c>
      <c r="AR42" s="186">
        <f ca="1">('Station-to-Station Summaries'!AQ40+OFFSET('Station-to-Station Summaries'!AL29,$B42,AR$3))/'Station-to-Station Summaries'!BB45</f>
        <v>0.011245170135859404</v>
      </c>
      <c r="AS42" s="186">
        <f ca="1">('Station-to-Station Summaries'!AR40+OFFSET('Station-to-Station Summaries'!AL29,$B42,AS$3))/'Station-to-Station Summaries'!BB45</f>
        <v>0.003482799451576717</v>
      </c>
      <c r="AT42" s="186">
        <f ca="1">('Station-to-Station Summaries'!AS40+OFFSET('Station-to-Station Summaries'!AL29,$B42,AT$3))/'Station-to-Station Summaries'!BB45</f>
        <v>0.00871837217998255</v>
      </c>
      <c r="AU42" s="186">
        <f ca="1">('Station-to-Station Summaries'!AT40+OFFSET('Station-to-Station Summaries'!AL29,$B42,AU$3))/'Station-to-Station Summaries'!BB45</f>
        <v>0.0019758818397108313</v>
      </c>
      <c r="AV42" s="186">
        <f ca="1">('Station-to-Station Summaries'!AU40+OFFSET('Station-to-Station Summaries'!AL29,$B42,AV$3))/'Station-to-Station Summaries'!BB45</f>
        <v>0.00039978810918609</v>
      </c>
      <c r="AW42" s="186">
        <f ca="1">('Station-to-Station Summaries'!AV40+OFFSET('Station-to-Station Summaries'!AL29,$B42,AW$3))/'Station-to-Station Summaries'!BB45</f>
        <v>0.0010529103826498816</v>
      </c>
      <c r="AX42" s="196">
        <f ca="1">'Station-to-Station Summaries'!AW40+OFFSET('Station-to-Station Summaries'!AL29,AX$3,$B42)</f>
        <v>0</v>
      </c>
      <c r="AY42" s="8">
        <f ca="1">'Station-to-Station Summaries'!AX40+OFFSET('Station-to-Station Summaries'!AL29,AY$3,$B42)</f>
        <v>73534.82363093676</v>
      </c>
      <c r="AZ42" s="8">
        <f ca="1">'Station-to-Station Summaries'!AY40+OFFSET('Station-to-Station Summaries'!AL29,AZ$3,$B42)</f>
        <v>135926.53598864804</v>
      </c>
      <c r="BA42" s="8">
        <f ca="1">'Station-to-Station Summaries'!AZ40+OFFSET('Station-to-Station Summaries'!AL29,BA$3,$B42)</f>
        <v>33605.34156854547</v>
      </c>
      <c r="BB42" s="8">
        <f ca="1">'Station-to-Station Summaries'!BA40+OFFSET('Station-to-Station Summaries'!AL29,BB$3,$B42)</f>
        <v>68313.26041448888</v>
      </c>
      <c r="BC42" s="189">
        <f>SUM(AX42:BB42)</f>
        <v>311379.96160261915</v>
      </c>
    </row>
    <row r="43" spans="2:55" ht="15">
      <c r="B43">
        <v>12</v>
      </c>
      <c r="C43" s="16" t="s">
        <v>11</v>
      </c>
      <c r="D43" s="186">
        <f ca="1">('Station-to-Station Summaries'!C41+OFFSET('Station-to-Station Summaries'!B29,$B43,D$3))/'Station-to-Station Summaries'!R45</f>
        <v>0.01967527628776233</v>
      </c>
      <c r="E43" s="186">
        <f ca="1">('Station-to-Station Summaries'!D41+OFFSET('Station-to-Station Summaries'!B29,$B43,E$3))/'Station-to-Station Summaries'!R45</f>
        <v>0.0013218864142095076</v>
      </c>
      <c r="F43" s="186">
        <f ca="1">('Station-to-Station Summaries'!E41+OFFSET('Station-to-Station Summaries'!B29,$B43,F$3))/'Station-to-Station Summaries'!R45</f>
        <v>0.0007869596162414578</v>
      </c>
      <c r="G43" s="186">
        <f ca="1">('Station-to-Station Summaries'!F41+OFFSET('Station-to-Station Summaries'!B29,$B43,G$3))/'Station-to-Station Summaries'!R45</f>
        <v>0.00135789110253428</v>
      </c>
      <c r="H43" s="186">
        <f ca="1">('Station-to-Station Summaries'!G41+OFFSET('Station-to-Station Summaries'!B29,$B43,H$3))/'Station-to-Station Summaries'!R45</f>
        <v>0.002823153329179935</v>
      </c>
      <c r="I43" s="186">
        <f ca="1">('Station-to-Station Summaries'!H41+OFFSET('Station-to-Station Summaries'!B29,$B43,I$3))/'Station-to-Station Summaries'!R45</f>
        <v>0.00255826169364768</v>
      </c>
      <c r="J43" s="186">
        <f ca="1">('Station-to-Station Summaries'!I41+OFFSET('Station-to-Station Summaries'!B29,$B43,J$3))/'Station-to-Station Summaries'!R45</f>
        <v>0.007215082363939248</v>
      </c>
      <c r="K43" s="186">
        <f ca="1">('Station-to-Station Summaries'!J41+OFFSET('Station-to-Station Summaries'!B29,$B43,K$3))/'Station-to-Station Summaries'!R45</f>
        <v>0.0013231722959353921</v>
      </c>
      <c r="L43" s="186">
        <f ca="1">('Station-to-Station Summaries'!K41+OFFSET('Station-to-Station Summaries'!B29,$B43,L$3))/'Station-to-Station Summaries'!R45</f>
        <v>0.00046034565786673507</v>
      </c>
      <c r="M43" s="186">
        <f ca="1">('Station-to-Station Summaries'!L41+OFFSET('Station-to-Station Summaries'!B29,$B43,M$3))/'Station-to-Station Summaries'!R45</f>
        <v>0.0034326612672492996</v>
      </c>
      <c r="N43" s="187">
        <f ca="1">('Station-to-Station Summaries'!M41+OFFSET('Station-to-Station Summaries'!B29,$B43,N$3))/'Station-to-Station Summaries'!R45</f>
        <v>0.023005067016940852</v>
      </c>
      <c r="O43" s="196">
        <f ca="1">'Station-to-Station Summaries'!N41+OFFSET('Station-to-Station Summaries'!B29,O$3,$B43)</f>
        <v>0</v>
      </c>
      <c r="P43" s="8">
        <f ca="1">'Station-to-Station Summaries'!O41+OFFSET('Station-to-Station Summaries'!B29,P$3,$B43)</f>
        <v>6196.686606733777</v>
      </c>
      <c r="Q43" s="8">
        <f ca="1">'Station-to-Station Summaries'!P41+OFFSET('Station-to-Station Summaries'!B29,Q$3,$B43)</f>
        <v>0</v>
      </c>
      <c r="R43" s="8">
        <f ca="1">'Station-to-Station Summaries'!Q41+OFFSET('Station-to-Station Summaries'!B29,R$3,$B43)</f>
        <v>66.76155991583893</v>
      </c>
      <c r="S43" s="189">
        <f>SUM(O43:R43)</f>
        <v>6263.448166649616</v>
      </c>
      <c r="U43" s="16" t="s">
        <v>11</v>
      </c>
      <c r="V43" s="186">
        <f ca="1">('Station-to-Station Summaries'!U41+OFFSET('Station-to-Station Summaries'!T29,$B43,V$3))/'Station-to-Station Summaries'!AJ45</f>
        <v>0.04416188438229171</v>
      </c>
      <c r="W43" s="186">
        <f ca="1">('Station-to-Station Summaries'!V41+OFFSET('Station-to-Station Summaries'!T29,$B43,W$3))/'Station-to-Station Summaries'!AJ45</f>
        <v>0</v>
      </c>
      <c r="X43" s="186">
        <f ca="1">('Station-to-Station Summaries'!W41+OFFSET('Station-to-Station Summaries'!T29,$B43,X$3))/'Station-to-Station Summaries'!AJ45</f>
        <v>0.00031683704719965026</v>
      </c>
      <c r="Y43" s="186">
        <f ca="1">('Station-to-Station Summaries'!X41+OFFSET('Station-to-Station Summaries'!T29,$B43,Y$3))/'Station-to-Station Summaries'!AJ45</f>
        <v>0.0006227903790374806</v>
      </c>
      <c r="Z43" s="186">
        <f ca="1">('Station-to-Station Summaries'!Y41+OFFSET('Station-to-Station Summaries'!T29,$B43,Z$3))/'Station-to-Station Summaries'!AJ45</f>
        <v>0.010952040908258139</v>
      </c>
      <c r="AA43" s="186">
        <f ca="1">('Station-to-Station Summaries'!Z41+OFFSET('Station-to-Station Summaries'!T29,$B43,AA$3))/'Station-to-Station Summaries'!AJ45</f>
        <v>0.0009311623142890484</v>
      </c>
      <c r="AB43" s="186">
        <f ca="1">('Station-to-Station Summaries'!AA41+OFFSET('Station-to-Station Summaries'!T29,$B43,AB$3))/'Station-to-Station Summaries'!AJ45</f>
        <v>0.006153531735402368</v>
      </c>
      <c r="AC43" s="186">
        <f ca="1">('Station-to-Station Summaries'!AB41+OFFSET('Station-to-Station Summaries'!T29,$B43,AC$3))/'Station-to-Station Summaries'!AJ45</f>
        <v>0.0020739524272801535</v>
      </c>
      <c r="AD43" s="186">
        <f ca="1">('Station-to-Station Summaries'!AC41+OFFSET('Station-to-Station Summaries'!T29,$B43,AD$3))/'Station-to-Station Summaries'!AJ45</f>
        <v>0.0009486971890386474</v>
      </c>
      <c r="AE43" s="186">
        <f ca="1">('Station-to-Station Summaries'!AD41+OFFSET('Station-to-Station Summaries'!T29,$B43,AE$3))/'Station-to-Station Summaries'!AJ45</f>
        <v>0.003947765422073504</v>
      </c>
      <c r="AF43" s="187">
        <f ca="1">('Station-to-Station Summaries'!AE41+OFFSET('Station-to-Station Summaries'!T29,$B43,AF$3))/'Station-to-Station Summaries'!AJ45</f>
        <v>0.00034283703389733147</v>
      </c>
      <c r="AG43" s="196">
        <f ca="1">'Station-to-Station Summaries'!AF41+OFFSET('Station-to-Station Summaries'!T29,AG$3,$B43)</f>
        <v>0</v>
      </c>
      <c r="AH43" s="8">
        <f ca="1">'Station-to-Station Summaries'!AG41+OFFSET('Station-to-Station Summaries'!T29,AH$3,$B43)</f>
        <v>26.300008451694122</v>
      </c>
      <c r="AI43" s="8">
        <f ca="1">'Station-to-Station Summaries'!AH41+OFFSET('Station-to-Station Summaries'!T29,AI$3,$B43)</f>
        <v>317.6231789935367</v>
      </c>
      <c r="AJ43" s="8">
        <f ca="1">'Station-to-Station Summaries'!AI41+OFFSET('Station-to-Station Summaries'!T29,AJ$3,$B43)</f>
        <v>62.715404769424445</v>
      </c>
      <c r="AK43" s="189">
        <f>SUM(AG43:AJ43)</f>
        <v>406.63859221465526</v>
      </c>
      <c r="AM43" s="16" t="s">
        <v>11</v>
      </c>
      <c r="AN43" s="186">
        <f ca="1">('Station-to-Station Summaries'!AM41+OFFSET('Station-to-Station Summaries'!AL29,$B43,AN$3))/'Station-to-Station Summaries'!BB45</f>
        <v>0.03229434126885205</v>
      </c>
      <c r="AO43" s="186">
        <f ca="1">('Station-to-Station Summaries'!AN41+OFFSET('Station-to-Station Summaries'!AL29,$B43,AO$3))/'Station-to-Station Summaries'!BB45</f>
        <v>0.0006406581079396735</v>
      </c>
      <c r="AP43" s="186">
        <f ca="1">('Station-to-Station Summaries'!AO41+OFFSET('Station-to-Station Summaries'!AL29,$B43,AP$3))/'Station-to-Station Summaries'!BB45</f>
        <v>0.0005446840334039635</v>
      </c>
      <c r="AQ43" s="186">
        <f ca="1">('Station-to-Station Summaries'!AP41+OFFSET('Station-to-Station Summaries'!AL29,$B43,AQ$3))/'Station-to-Station Summaries'!BB45</f>
        <v>0.0009790602019194815</v>
      </c>
      <c r="AR43" s="186">
        <f ca="1">('Station-to-Station Summaries'!AQ41+OFFSET('Station-to-Station Summaries'!AL29,$B43,AR$3))/'Station-to-Station Summaries'!BB45</f>
        <v>0.0070123395238688765</v>
      </c>
      <c r="AS43" s="186">
        <f ca="1">('Station-to-Station Summaries'!AR41+OFFSET('Station-to-Station Summaries'!AL29,$B43,AS$3))/'Station-to-Station Summaries'!BB45</f>
        <v>0.0017197432381902032</v>
      </c>
      <c r="AT43" s="186">
        <f ca="1">('Station-to-Station Summaries'!AS41+OFFSET('Station-to-Station Summaries'!AL29,$B43,AT$3))/'Station-to-Station Summaries'!BB45</f>
        <v>0.006668016951265112</v>
      </c>
      <c r="AU43" s="186">
        <f ca="1">('Station-to-Station Summaries'!AT41+OFFSET('Station-to-Station Summaries'!AL29,$B43,AU$3))/'Station-to-Station Summaries'!BB45</f>
        <v>0.0017100835099090115</v>
      </c>
      <c r="AV43" s="186">
        <f ca="1">('Station-to-Station Summaries'!AU41+OFFSET('Station-to-Station Summaries'!AL29,$B43,AV$3))/'Station-to-Station Summaries'!BB45</f>
        <v>0.00071201545556525</v>
      </c>
      <c r="AW43" s="186">
        <f ca="1">('Station-to-Station Summaries'!AV41+OFFSET('Station-to-Station Summaries'!AL29,$B43,AW$3))/'Station-to-Station Summaries'!BB45</f>
        <v>0.003698117911005858</v>
      </c>
      <c r="AX43" s="187">
        <f ca="1">('Station-to-Station Summaries'!AW41+OFFSET('Station-to-Station Summaries'!AL29,$B43,AX$3))/'Station-to-Station Summaries'!BB45</f>
        <v>0.011326187211766172</v>
      </c>
      <c r="AY43" s="196">
        <f ca="1">'Station-to-Station Summaries'!AX41+OFFSET('Station-to-Station Summaries'!AL29,AY$3,$B43)</f>
        <v>0</v>
      </c>
      <c r="AZ43" s="8">
        <f ca="1">'Station-to-Station Summaries'!AY41+OFFSET('Station-to-Station Summaries'!AL29,AZ$3,$B43)</f>
        <v>6222.986615185471</v>
      </c>
      <c r="BA43" s="8">
        <f ca="1">'Station-to-Station Summaries'!AZ41+OFFSET('Station-to-Station Summaries'!AL29,BA$3,$B43)</f>
        <v>317.6231789935367</v>
      </c>
      <c r="BB43" s="8">
        <f ca="1">'Station-to-Station Summaries'!BA41+OFFSET('Station-to-Station Summaries'!AL29,BB$3,$B43)</f>
        <v>129.47696468526337</v>
      </c>
      <c r="BC43" s="189">
        <f>SUM(AY43:BB43)</f>
        <v>6670.086758864271</v>
      </c>
    </row>
    <row r="44" spans="2:55" ht="15">
      <c r="B44">
        <v>13</v>
      </c>
      <c r="C44" s="16" t="s">
        <v>12</v>
      </c>
      <c r="D44" s="186">
        <f ca="1">('Station-to-Station Summaries'!C42+OFFSET('Station-to-Station Summaries'!B29,$B44,D$3))/'Station-to-Station Summaries'!R45</f>
        <v>0.036865586140252406</v>
      </c>
      <c r="E44" s="186">
        <f ca="1">('Station-to-Station Summaries'!D42+OFFSET('Station-to-Station Summaries'!B29,$B44,E$3))/'Station-to-Station Summaries'!R45</f>
        <v>0</v>
      </c>
      <c r="F44" s="186">
        <f ca="1">('Station-to-Station Summaries'!E42+OFFSET('Station-to-Station Summaries'!B29,$B44,F$3))/'Station-to-Station Summaries'!R45</f>
        <v>0.0007850307936526307</v>
      </c>
      <c r="G44" s="186">
        <f ca="1">('Station-to-Station Summaries'!F42+OFFSET('Station-to-Station Summaries'!B29,$B44,G$3))/'Station-to-Station Summaries'!R45</f>
        <v>0.0014659051675085977</v>
      </c>
      <c r="H44" s="186">
        <f ca="1">('Station-to-Station Summaries'!G42+OFFSET('Station-to-Station Summaries'!B29,$B44,H$3))/'Station-to-Station Summaries'!R45</f>
        <v>0.00406274331293282</v>
      </c>
      <c r="I44" s="186">
        <f ca="1">('Station-to-Station Summaries'!H42+OFFSET('Station-to-Station Summaries'!B29,$B44,I$3))/'Station-to-Station Summaries'!R45</f>
        <v>0.005331908576381053</v>
      </c>
      <c r="J44" s="186">
        <f ca="1">('Station-to-Station Summaries'!I42+OFFSET('Station-to-Station Summaries'!B29,$B44,J$3))/'Station-to-Station Summaries'!R45</f>
        <v>0.024044059451455716</v>
      </c>
      <c r="K44" s="186">
        <f ca="1">('Station-to-Station Summaries'!J42+OFFSET('Station-to-Station Summaries'!B29,$B44,K$3))/'Station-to-Station Summaries'!R45</f>
        <v>0.0029646003190272564</v>
      </c>
      <c r="L44" s="186">
        <f ca="1">('Station-to-Station Summaries'!K42+OFFSET('Station-to-Station Summaries'!B29,$B44,L$3))/'Station-to-Station Summaries'!R45</f>
        <v>0.0006635149705565231</v>
      </c>
      <c r="M44" s="186">
        <f ca="1">('Station-to-Station Summaries'!L42+OFFSET('Station-to-Station Summaries'!B29,$B44,M$3))/'Station-to-Station Summaries'!R45</f>
        <v>0.0038795051669942454</v>
      </c>
      <c r="N44" s="187">
        <f ca="1">('Station-to-Station Summaries'!M42+OFFSET('Station-to-Station Summaries'!B29,$B44,N$3))/'Station-to-Station Summaries'!R45</f>
        <v>0.04061328843034347</v>
      </c>
      <c r="O44" s="187">
        <f ca="1">('Station-to-Station Summaries'!N42+OFFSET('Station-to-Station Summaries'!B29,$B44,O$3))/'Station-to-Station Summaries'!R45</f>
        <v>0.0019693278631924714</v>
      </c>
      <c r="P44" s="196">
        <f ca="1">'Station-to-Station Summaries'!O42+OFFSET('Station-to-Station Summaries'!B29,P$3,$B44)</f>
        <v>0</v>
      </c>
      <c r="Q44" s="8">
        <f ca="1">'Station-to-Station Summaries'!P42+OFFSET('Station-to-Station Summaries'!B29,Q$3,$B44)</f>
        <v>90213.07514445725</v>
      </c>
      <c r="R44" s="8">
        <f ca="1">'Station-to-Station Summaries'!Q42+OFFSET('Station-to-Station Summaries'!B29,R$3,$B44)</f>
        <v>95331.46140467157</v>
      </c>
      <c r="S44" s="189">
        <f>SUM(P44:R44)</f>
        <v>185544.53654912882</v>
      </c>
      <c r="U44" s="16" t="s">
        <v>12</v>
      </c>
      <c r="V44" s="186">
        <f ca="1">('Station-to-Station Summaries'!U42+OFFSET('Station-to-Station Summaries'!T29,$B44,V$3))/'Station-to-Station Summaries'!AJ45</f>
        <v>0.08279363205907196</v>
      </c>
      <c r="W44" s="186">
        <f ca="1">('Station-to-Station Summaries'!V42+OFFSET('Station-to-Station Summaries'!T29,$B44,W$3))/'Station-to-Station Summaries'!AJ45</f>
        <v>0</v>
      </c>
      <c r="X44" s="186">
        <f ca="1">('Station-to-Station Summaries'!W42+OFFSET('Station-to-Station Summaries'!T29,$B44,X$3))/'Station-to-Station Summaries'!AJ45</f>
        <v>0.004296044313651747</v>
      </c>
      <c r="Y44" s="186">
        <f ca="1">('Station-to-Station Summaries'!X42+OFFSET('Station-to-Station Summaries'!T29,$B44,Y$3))/'Station-to-Station Summaries'!AJ45</f>
        <v>0.00923483248450431</v>
      </c>
      <c r="Z44" s="186">
        <f ca="1">('Station-to-Station Summaries'!Y42+OFFSET('Station-to-Station Summaries'!T29,$B44,Z$3))/'Station-to-Station Summaries'!AJ45</f>
        <v>0.01761045610627827</v>
      </c>
      <c r="AA44" s="186">
        <f ca="1">('Station-to-Station Summaries'!Z42+OFFSET('Station-to-Station Summaries'!T29,$B44,AA$3))/'Station-to-Station Summaries'!AJ45</f>
        <v>0.006780554670413889</v>
      </c>
      <c r="AB44" s="186">
        <f ca="1">('Station-to-Station Summaries'!AA42+OFFSET('Station-to-Station Summaries'!T29,$B44,AB$3))/'Station-to-Station Summaries'!AJ45</f>
        <v>0.02045654767339421</v>
      </c>
      <c r="AC44" s="186">
        <f ca="1">('Station-to-Station Summaries'!AB42+OFFSET('Station-to-Station Summaries'!T29,$B44,AC$3))/'Station-to-Station Summaries'!AJ45</f>
        <v>0.004892834705991545</v>
      </c>
      <c r="AD44" s="186">
        <f ca="1">('Station-to-Station Summaries'!AC42+OFFSET('Station-to-Station Summaries'!T29,$B44,AD$3))/'Station-to-Station Summaries'!AJ45</f>
        <v>0.0018520455640697114</v>
      </c>
      <c r="AE44" s="186">
        <f ca="1">('Station-to-Station Summaries'!AD42+OFFSET('Station-to-Station Summaries'!T29,$B44,AE$3))/'Station-to-Station Summaries'!AJ45</f>
        <v>0.004687253415823833</v>
      </c>
      <c r="AF44" s="187">
        <f ca="1">('Station-to-Station Summaries'!AE42+OFFSET('Station-to-Station Summaries'!T29,$B44,AF$3))/'Station-to-Station Summaries'!AJ45</f>
        <v>0.0024306964308064773</v>
      </c>
      <c r="AG44" s="187">
        <f ca="1">('Station-to-Station Summaries'!AF42+OFFSET('Station-to-Station Summaries'!T29,$B44,AG$3))/'Station-to-Station Summaries'!AJ45</f>
        <v>7.860461094647813E-06</v>
      </c>
      <c r="AH44" s="196">
        <f ca="1">'Station-to-Station Summaries'!AG42+OFFSET('Station-to-Station Summaries'!T29,AH$3,$B44)</f>
        <v>0</v>
      </c>
      <c r="AI44" s="8">
        <f ca="1">'Station-to-Station Summaries'!AH42+OFFSET('Station-to-Station Summaries'!T29,AI$3,$B44)</f>
        <v>382.36166133616837</v>
      </c>
      <c r="AJ44" s="8">
        <f ca="1">'Station-to-Station Summaries'!AI42+OFFSET('Station-to-Station Summaries'!T29,AJ$3,$B44)</f>
        <v>1234.0773196564164</v>
      </c>
      <c r="AK44" s="189">
        <f>SUM(AH44:AJ44)</f>
        <v>1616.4389809925847</v>
      </c>
      <c r="AM44" s="16" t="s">
        <v>12</v>
      </c>
      <c r="AN44" s="186">
        <f ca="1">('Station-to-Station Summaries'!AM42+OFFSET('Station-to-Station Summaries'!AL29,$B44,AN$3))/'Station-to-Station Summaries'!BB45</f>
        <v>0.06053440109684657</v>
      </c>
      <c r="AO44" s="186">
        <f ca="1">('Station-to-Station Summaries'!AN42+OFFSET('Station-to-Station Summaries'!AL29,$B44,AO$3))/'Station-to-Station Summaries'!BB45</f>
        <v>0</v>
      </c>
      <c r="AP44" s="186">
        <f ca="1">('Station-to-Station Summaries'!AO42+OFFSET('Station-to-Station Summaries'!AL29,$B44,AP$3))/'Station-to-Station Summaries'!BB45</f>
        <v>0.002594416053845195</v>
      </c>
      <c r="AQ44" s="186">
        <f ca="1">('Station-to-Station Summaries'!AP42+OFFSET('Station-to-Station Summaries'!AL29,$B44,AQ$3))/'Station-to-Station Summaries'!BB45</f>
        <v>0.005469587436121151</v>
      </c>
      <c r="AR44" s="186">
        <f ca="1">('Station-to-Station Summaries'!AQ42+OFFSET('Station-to-Station Summaries'!AL29,$B44,AR$3))/'Station-to-Station Summaries'!BB45</f>
        <v>0.011044497070921101</v>
      </c>
      <c r="AS44" s="186">
        <f ca="1">('Station-to-Station Summaries'!AR42+OFFSET('Station-to-Station Summaries'!AL29,$B44,AS$3))/'Station-to-Station Summaries'!BB45</f>
        <v>0.006078461921974323</v>
      </c>
      <c r="AT44" s="186">
        <f ca="1">('Station-to-Station Summaries'!AS42+OFFSET('Station-to-Station Summaries'!AL29,$B44,AT$3))/'Station-to-Station Summaries'!BB45</f>
        <v>0.02219525115293531</v>
      </c>
      <c r="AU44" s="186">
        <f ca="1">('Station-to-Station Summaries'!AT42+OFFSET('Station-to-Station Summaries'!AL29,$B44,AU$3))/'Station-to-Station Summaries'!BB45</f>
        <v>0.003958307366321825</v>
      </c>
      <c r="AV44" s="186">
        <f ca="1">('Station-to-Station Summaries'!AU42+OFFSET('Station-to-Station Summaries'!AL29,$B44,AV$3))/'Station-to-Station Summaries'!BB45</f>
        <v>0.0012760189455315967</v>
      </c>
      <c r="AW44" s="186">
        <f ca="1">('Station-to-Station Summaries'!AV42+OFFSET('Station-to-Station Summaries'!AL29,$B44,AW$3))/'Station-to-Station Summaries'!BB45</f>
        <v>0.004295774647887324</v>
      </c>
      <c r="AX44" s="187">
        <f ca="1">('Station-to-Station Summaries'!AW42+OFFSET('Station-to-Station Summaries'!AL29,$B44,AX$3))/'Station-to-Station Summaries'!BB45</f>
        <v>0.020936058830861273</v>
      </c>
      <c r="AY44" s="187">
        <f ca="1">('Station-to-Station Summaries'!AX42+OFFSET('Station-to-Station Summaries'!AL29,$B44,AY$3))/'Station-to-Station Summaries'!BB45</f>
        <v>0.0009584943288046866</v>
      </c>
      <c r="AZ44" s="196">
        <f ca="1">'Station-to-Station Summaries'!AY42+OFFSET('Station-to-Station Summaries'!AL29,AZ$3,$B44)</f>
        <v>0</v>
      </c>
      <c r="BA44" s="8">
        <f ca="1">'Station-to-Station Summaries'!AZ42+OFFSET('Station-to-Station Summaries'!AL29,BA$3,$B44)</f>
        <v>90595.43680579342</v>
      </c>
      <c r="BB44" s="8">
        <f ca="1">'Station-to-Station Summaries'!BA42+OFFSET('Station-to-Station Summaries'!AL29,BB$3,$B44)</f>
        <v>96565.53872432798</v>
      </c>
      <c r="BC44" s="189">
        <f>SUM(AZ44:BB44)</f>
        <v>187160.97553012142</v>
      </c>
    </row>
    <row r="45" spans="2:55" ht="15">
      <c r="B45">
        <v>14</v>
      </c>
      <c r="C45" s="16" t="s">
        <v>13</v>
      </c>
      <c r="D45" s="186">
        <f ca="1">('Station-to-Station Summaries'!C43+OFFSET('Station-to-Station Summaries'!B29,$B45,D$3))/'Station-to-Station Summaries'!R45</f>
        <v>0.027257477884441668</v>
      </c>
      <c r="E45" s="186">
        <f ca="1">('Station-to-Station Summaries'!D43+OFFSET('Station-to-Station Summaries'!B29,$B45,E$3))/'Station-to-Station Summaries'!R45</f>
        <v>0</v>
      </c>
      <c r="F45" s="186">
        <f ca="1">('Station-to-Station Summaries'!E43+OFFSET('Station-to-Station Summaries'!B29,$B45,F$3))/'Station-to-Station Summaries'!R45</f>
        <v>0.0010344918484742694</v>
      </c>
      <c r="G45" s="186">
        <f ca="1">('Station-to-Station Summaries'!F43+OFFSET('Station-to-Station Summaries'!B29,$B45,G$3))/'Station-to-Station Summaries'!R45</f>
        <v>2.57176345176947E-06</v>
      </c>
      <c r="H45" s="186">
        <f ca="1">('Station-to-Station Summaries'!G43+OFFSET('Station-to-Station Summaries'!B29,$B45,H$3))/'Station-to-Station Summaries'!R45</f>
        <v>0.006978480126376456</v>
      </c>
      <c r="I45" s="186">
        <f ca="1">('Station-to-Station Summaries'!H43+OFFSET('Station-to-Station Summaries'!B29,$B45,I$3))/'Station-to-Station Summaries'!R45</f>
        <v>0.0062519569512515805</v>
      </c>
      <c r="J45" s="186">
        <f ca="1">('Station-to-Station Summaries'!I43+OFFSET('Station-to-Station Summaries'!B29,$B45,J$3))/'Station-to-Station Summaries'!R45</f>
        <v>0.003143980819788177</v>
      </c>
      <c r="K45" s="186">
        <f ca="1">('Station-to-Station Summaries'!J43+OFFSET('Station-to-Station Summaries'!B29,$B45,K$3))/'Station-to-Station Summaries'!R45</f>
        <v>0.003054612039839188</v>
      </c>
      <c r="L45" s="186">
        <f ca="1">('Station-to-Station Summaries'!K43+OFFSET('Station-to-Station Summaries'!B29,$B45,L$3))/'Station-to-Station Summaries'!R45</f>
        <v>0.0006763737878153705</v>
      </c>
      <c r="M45" s="186">
        <f ca="1">('Station-to-Station Summaries'!L43+OFFSET('Station-to-Station Summaries'!B29,$B45,M$3))/'Station-to-Station Summaries'!R45</f>
        <v>0.0022862977086230587</v>
      </c>
      <c r="N45" s="187">
        <f ca="1">('Station-to-Station Summaries'!M43+OFFSET('Station-to-Station Summaries'!B29,$B45,N$3))/'Station-to-Station Summaries'!R45</f>
        <v>0.00830743889007833</v>
      </c>
      <c r="O45" s="187">
        <f ca="1">('Station-to-Station Summaries'!N43+OFFSET('Station-to-Station Summaries'!B29,$B45,O$3))/'Station-to-Station Summaries'!R45</f>
        <v>0</v>
      </c>
      <c r="P45" s="187">
        <f ca="1">('Station-to-Station Summaries'!O43+OFFSET('Station-to-Station Summaries'!B29,$B45,P$3))/'Station-to-Station Summaries'!R45</f>
        <v>0.02867001896032605</v>
      </c>
      <c r="Q45" s="196">
        <f ca="1">'Station-to-Station Summaries'!P43+OFFSET('Station-to-Station Summaries'!B29,Q$3,$B45)</f>
        <v>0</v>
      </c>
      <c r="R45" s="8">
        <f ca="1">'Station-to-Station Summaries'!Q43+OFFSET('Station-to-Station Summaries'!B29,R$3,$B45)</f>
        <v>60394.93479295574</v>
      </c>
      <c r="S45" s="189">
        <f>SUM(Q45:R45)</f>
        <v>60394.93479295574</v>
      </c>
      <c r="U45" s="16" t="s">
        <v>13</v>
      </c>
      <c r="V45" s="186">
        <f ca="1">('Station-to-Station Summaries'!U43+OFFSET('Station-to-Station Summaries'!T29,$B45,V$3))/'Station-to-Station Summaries'!AJ45</f>
        <v>0.045776906811815114</v>
      </c>
      <c r="W45" s="186">
        <f ca="1">('Station-to-Station Summaries'!V43+OFFSET('Station-to-Station Summaries'!T29,$B45,W$3))/'Station-to-Station Summaries'!AJ45</f>
        <v>0</v>
      </c>
      <c r="X45" s="186">
        <f ca="1">('Station-to-Station Summaries'!W43+OFFSET('Station-to-Station Summaries'!T29,$B45,X$3))/'Station-to-Station Summaries'!AJ45</f>
        <v>0.0013006039857374955</v>
      </c>
      <c r="Y45" s="186">
        <f ca="1">('Station-to-Station Summaries'!X43+OFFSET('Station-to-Station Summaries'!T29,$B45,Y$3))/'Station-to-Station Summaries'!AJ45</f>
        <v>0.004092881626897772</v>
      </c>
      <c r="Z45" s="186">
        <f ca="1">('Station-to-Station Summaries'!Y43+OFFSET('Station-to-Station Summaries'!T29,$B45,Z$3))/'Station-to-Station Summaries'!AJ45</f>
        <v>0.008702739733481997</v>
      </c>
      <c r="AA45" s="186">
        <f ca="1">('Station-to-Station Summaries'!Z43+OFFSET('Station-to-Station Summaries'!T29,$B45,AA$3))/'Station-to-Station Summaries'!AJ45</f>
        <v>0.003228230906486513</v>
      </c>
      <c r="AB45" s="186">
        <f ca="1">('Station-to-Station Summaries'!AA43+OFFSET('Station-to-Station Summaries'!T29,$B45,AB$3))/'Station-to-Station Summaries'!AJ45</f>
        <v>0.0009559529992798608</v>
      </c>
      <c r="AC45" s="186">
        <f ca="1">('Station-to-Station Summaries'!AB43+OFFSET('Station-to-Station Summaries'!T29,$B45,AC$3))/'Station-to-Station Summaries'!AJ45</f>
        <v>0.0021622314518815826</v>
      </c>
      <c r="AD45" s="186">
        <f ca="1">('Station-to-Station Summaries'!AC43+OFFSET('Station-to-Station Summaries'!T29,$B45,AD$3))/'Station-to-Station Summaries'!AJ45</f>
        <v>0.0009378134736768274</v>
      </c>
      <c r="AE45" s="186">
        <f ca="1">('Station-to-Station Summaries'!AD43+OFFSET('Station-to-Station Summaries'!T29,$B45,AE$3))/'Station-to-Station Summaries'!AJ45</f>
        <v>0.0018091153534758658</v>
      </c>
      <c r="AF45" s="187">
        <f ca="1">('Station-to-Station Summaries'!AE43+OFFSET('Station-to-Station Summaries'!T29,$B45,AF$3))/'Station-to-Station Summaries'!AJ45</f>
        <v>0.0022311616491731095</v>
      </c>
      <c r="AG45" s="187">
        <f ca="1">('Station-to-Station Summaries'!AF43+OFFSET('Station-to-Station Summaries'!T29,$B45,AG$3))/'Station-to-Station Summaries'!AJ45</f>
        <v>9.493018398920819E-05</v>
      </c>
      <c r="AH45" s="187">
        <f ca="1">('Station-to-Station Summaries'!AG43+OFFSET('Station-to-Station Summaries'!T29,$B45,AH$3))/'Station-to-Station Summaries'!AJ45</f>
        <v>0.00011427901129911049</v>
      </c>
      <c r="AI45" s="196">
        <f ca="1">'Station-to-Station Summaries'!AH43+OFFSET('Station-to-Station Summaries'!T29,AI$3,$B45)</f>
        <v>0</v>
      </c>
      <c r="AJ45" s="8">
        <f ca="1">'Station-to-Station Summaries'!AI43+OFFSET('Station-to-Station Summaries'!T29,AJ$3,$B45)</f>
        <v>20.230775732072402</v>
      </c>
      <c r="AK45" s="189">
        <f>SUM(AI45:AJ45)</f>
        <v>20.230775732072402</v>
      </c>
      <c r="AM45" s="16" t="s">
        <v>13</v>
      </c>
      <c r="AN45" s="186">
        <f ca="1">('Station-to-Station Summaries'!AM43+OFFSET('Station-to-Station Summaries'!AL29,$B45,AN$3))/'Station-to-Station Summaries'!BB45</f>
        <v>0.03680138352237318</v>
      </c>
      <c r="AO45" s="186">
        <f ca="1">('Station-to-Station Summaries'!AN43+OFFSET('Station-to-Station Summaries'!AL29,$B45,AO$3))/'Station-to-Station Summaries'!BB45</f>
        <v>0</v>
      </c>
      <c r="AP45" s="186">
        <f ca="1">('Station-to-Station Summaries'!AO43+OFFSET('Station-to-Station Summaries'!AL29,$B45,AP$3))/'Station-to-Station Summaries'!BB45</f>
        <v>0.001171631559267107</v>
      </c>
      <c r="AQ45" s="186">
        <f ca="1">('Station-to-Station Summaries'!AP43+OFFSET('Station-to-Station Summaries'!AL29,$B45,AQ$3))/'Station-to-Station Summaries'!BB45</f>
        <v>0.0021104948273713074</v>
      </c>
      <c r="AR45" s="186">
        <f ca="1">('Station-to-Station Summaries'!AQ43+OFFSET('Station-to-Station Summaries'!AL29,$B45,AR$3))/'Station-to-Station Summaries'!BB45</f>
        <v>0.007867069674685279</v>
      </c>
      <c r="AS45" s="186">
        <f ca="1">('Station-to-Station Summaries'!AR43+OFFSET('Station-to-Station Summaries'!AL29,$B45,AS$3))/'Station-to-Station Summaries'!BB45</f>
        <v>0.004693693132244796</v>
      </c>
      <c r="AT45" s="186">
        <f ca="1">('Station-to-Station Summaries'!AS43+OFFSET('Station-to-Station Summaries'!AL29,$B45,AT$3))/'Station-to-Station Summaries'!BB45</f>
        <v>0.0020163903776642153</v>
      </c>
      <c r="AU45" s="186">
        <f ca="1">('Station-to-Station Summaries'!AT43+OFFSET('Station-to-Station Summaries'!AL29,$B45,AU$3))/'Station-to-Station Summaries'!BB45</f>
        <v>0.0025947276579832983</v>
      </c>
      <c r="AV45" s="186">
        <f ca="1">('Station-to-Station Summaries'!AU43+OFFSET('Station-to-Station Summaries'!AL29,$B45,AV$3))/'Station-to-Station Summaries'!BB45</f>
        <v>0.0008111055714819892</v>
      </c>
      <c r="AW45" s="186">
        <f ca="1">('Station-to-Station Summaries'!AV43+OFFSET('Station-to-Station Summaries'!AL29,$B45,AW$3))/'Station-to-Station Summaries'!BB45</f>
        <v>0.002040383896298143</v>
      </c>
      <c r="AX45" s="187">
        <f ca="1">('Station-to-Station Summaries'!AW43+OFFSET('Station-to-Station Summaries'!AL29,$B45,AX$3))/'Station-to-Station Summaries'!BB45</f>
        <v>0.005176056338028169</v>
      </c>
      <c r="AY45" s="187">
        <f ca="1">('Station-to-Station Summaries'!AX43+OFFSET('Station-to-Station Summaries'!AL29,$B45,AY$3))/'Station-to-Station Summaries'!BB45</f>
        <v>4.892184968216378E-05</v>
      </c>
      <c r="AZ45" s="187">
        <f ca="1">('Station-to-Station Summaries'!AY43+OFFSET('Station-to-Station Summaries'!AL29,$B45,AZ$3))/'Station-to-Station Summaries'!BB45</f>
        <v>0.013953944908388383</v>
      </c>
      <c r="BA45" s="196">
        <f ca="1">'Station-to-Station Summaries'!AZ43+OFFSET('Station-to-Station Summaries'!AL29,BA$3,$B45)</f>
        <v>0</v>
      </c>
      <c r="BB45" s="8">
        <f ca="1">'Station-to-Station Summaries'!BA43+OFFSET('Station-to-Station Summaries'!AL29,BB$3,$B45)</f>
        <v>60415.165568687815</v>
      </c>
      <c r="BC45" s="189">
        <f>SUM(BA45:BB45)</f>
        <v>60415.165568687815</v>
      </c>
    </row>
    <row r="46" spans="2:55" ht="15">
      <c r="B46">
        <v>15</v>
      </c>
      <c r="C46" s="16" t="s">
        <v>14</v>
      </c>
      <c r="D46" s="186">
        <f ca="1">('Station-to-Station Summaries'!C44+OFFSET('Station-to-Station Summaries'!B29,$B46,D$3))/'Station-to-Station Summaries'!R45</f>
        <v>0.171699929212211</v>
      </c>
      <c r="E46" s="186">
        <f ca="1">('Station-to-Station Summaries'!D44+OFFSET('Station-to-Station Summaries'!B29,$B46,E$3))/'Station-to-Station Summaries'!R45</f>
        <v>0</v>
      </c>
      <c r="F46" s="186">
        <f ca="1">('Station-to-Station Summaries'!E44+OFFSET('Station-to-Station Summaries'!B29,$B46,F$3))/'Station-to-Station Summaries'!R45</f>
        <v>0.00737324581622307</v>
      </c>
      <c r="G46" s="186">
        <f ca="1">('Station-to-Station Summaries'!F44+OFFSET('Station-to-Station Summaries'!B29,$B46,G$3))/'Station-to-Station Summaries'!R45</f>
        <v>0.000584433244414612</v>
      </c>
      <c r="H46" s="186">
        <f ca="1">('Station-to-Station Summaries'!G44+OFFSET('Station-to-Station Summaries'!B29,$B46,H$3))/'Station-to-Station Summaries'!R45</f>
        <v>0.05350618155492676</v>
      </c>
      <c r="I46" s="186">
        <f ca="1">('Station-to-Station Summaries'!H44+OFFSET('Station-to-Station Summaries'!B29,$B46,I$3))/'Station-to-Station Summaries'!R45</f>
        <v>0.04419382609606951</v>
      </c>
      <c r="J46" s="186">
        <f ca="1">('Station-to-Station Summaries'!I44+OFFSET('Station-to-Station Summaries'!B29,$B46,J$3))/'Station-to-Station Summaries'!R45</f>
        <v>0.08244302097337389</v>
      </c>
      <c r="K46" s="186">
        <f ca="1">('Station-to-Station Summaries'!J44+OFFSET('Station-to-Station Summaries'!B29,$B46,K$3))/'Station-to-Station Summaries'!R45</f>
        <v>0.024926174315412643</v>
      </c>
      <c r="L46" s="186">
        <f ca="1">('Station-to-Station Summaries'!K44+OFFSET('Station-to-Station Summaries'!B29,$B46,L$3))/'Station-to-Station Summaries'!R45</f>
        <v>0.0057601071911006696</v>
      </c>
      <c r="M46" s="186">
        <f ca="1">('Station-to-Station Summaries'!L44+OFFSET('Station-to-Station Summaries'!B29,$B46,M$3))/'Station-to-Station Summaries'!R45</f>
        <v>0.012859460199710291</v>
      </c>
      <c r="N46" s="187">
        <f ca="1">('Station-to-Station Summaries'!M44+OFFSET('Station-to-Station Summaries'!B29,$B46,N$3))/'Station-to-Station Summaries'!R45</f>
        <v>0.01473298987432435</v>
      </c>
      <c r="O46" s="187">
        <f ca="1">('Station-to-Station Summaries'!N44+OFFSET('Station-to-Station Summaries'!B29,$B46,O$3))/'Station-to-Station Summaries'!R45</f>
        <v>2.1217048477098126E-05</v>
      </c>
      <c r="P46" s="187">
        <f ca="1">('Station-to-Station Summaries'!O44+OFFSET('Station-to-Station Summaries'!B29,$B46,P$3))/'Station-to-Station Summaries'!R45</f>
        <v>0.03029665934357024</v>
      </c>
      <c r="Q46" s="187">
        <f ca="1">('Station-to-Station Summaries'!P44+OFFSET('Station-to-Station Summaries'!B29,$B46,Q$3))/'Station-to-Station Summaries'!R45</f>
        <v>0.019193713581418494</v>
      </c>
      <c r="R46" s="196">
        <f ca="1">'Station-to-Station Summaries'!Q44+OFFSET('Station-to-Station Summaries'!B29,R$3,$B46)</f>
        <v>0</v>
      </c>
      <c r="S46" s="189">
        <f>SUM(R46:R46)</f>
        <v>0</v>
      </c>
      <c r="U46" s="16" t="s">
        <v>14</v>
      </c>
      <c r="V46" s="186">
        <f ca="1">('Station-to-Station Summaries'!U44+OFFSET('Station-to-Station Summaries'!T29,$B46,V$3))/'Station-to-Station Summaries'!AJ45</f>
        <v>0.253757451565955</v>
      </c>
      <c r="W46" s="186">
        <f ca="1">('Station-to-Station Summaries'!V44+OFFSET('Station-to-Station Summaries'!T29,$B46,W$3))/'Station-to-Station Summaries'!AJ45</f>
        <v>0</v>
      </c>
      <c r="X46" s="186">
        <f ca="1">('Station-to-Station Summaries'!W44+OFFSET('Station-to-Station Summaries'!T29,$B46,X$3))/'Station-to-Station Summaries'!AJ45</f>
        <v>0.0075375775389138165</v>
      </c>
      <c r="Y46" s="186">
        <f ca="1">('Station-to-Station Summaries'!X44+OFFSET('Station-to-Station Summaries'!T29,$B46,Y$3))/'Station-to-Station Summaries'!AJ45</f>
        <v>0.024995661630126606</v>
      </c>
      <c r="Z46" s="186">
        <f ca="1">('Station-to-Station Summaries'!Y44+OFFSET('Station-to-Station Summaries'!T29,$B46,Z$3))/'Station-to-Station Summaries'!AJ45</f>
        <v>0.0519570431847686</v>
      </c>
      <c r="AA46" s="186">
        <f ca="1">('Station-to-Station Summaries'!Z44+OFFSET('Station-to-Station Summaries'!T29,$B46,AA$3))/'Station-to-Station Summaries'!AJ45</f>
        <v>0.020674826631484046</v>
      </c>
      <c r="AB46" s="186">
        <f ca="1">('Station-to-Station Summaries'!AA44+OFFSET('Station-to-Station Summaries'!T29,$B46,AB$3))/'Station-to-Station Summaries'!AJ45</f>
        <v>0.021713012146830992</v>
      </c>
      <c r="AC46" s="186">
        <f ca="1">('Station-to-Station Summaries'!AB44+OFFSET('Station-to-Station Summaries'!T29,$B46,AC$3))/'Station-to-Station Summaries'!AJ45</f>
        <v>0.01179794745221293</v>
      </c>
      <c r="AD46" s="186">
        <f ca="1">('Station-to-Station Summaries'!AC44+OFFSET('Station-to-Station Summaries'!T29,$B46,AD$3))/'Station-to-Station Summaries'!AJ45</f>
        <v>0.004383114036546306</v>
      </c>
      <c r="AE46" s="186">
        <f ca="1">('Station-to-Station Summaries'!AD44+OFFSET('Station-to-Station Summaries'!T29,$B46,AE$3))/'Station-to-Station Summaries'!AJ45</f>
        <v>0.009729436882613688</v>
      </c>
      <c r="AF46" s="187">
        <f ca="1">('Station-to-Station Summaries'!AE44+OFFSET('Station-to-Station Summaries'!T29,$B46,AF$3))/'Station-to-Station Summaries'!AJ45</f>
        <v>0.006561671061470619</v>
      </c>
      <c r="AG46" s="187">
        <f ca="1">('Station-to-Station Summaries'!AF44+OFFSET('Station-to-Station Summaries'!T29,$B46,AG$3))/'Station-to-Station Summaries'!AJ45</f>
        <v>1.8744176456467858E-05</v>
      </c>
      <c r="AH46" s="187">
        <f ca="1">('Station-to-Station Summaries'!AG44+OFFSET('Station-to-Station Summaries'!T29,$B46,AH$3))/'Station-to-Station Summaries'!AJ45</f>
        <v>0.0003688370205950127</v>
      </c>
      <c r="AI46" s="187">
        <f ca="1">('Station-to-Station Summaries'!AH44+OFFSET('Station-to-Station Summaries'!T29,$B46,AI$3))/'Station-to-Station Summaries'!AJ45</f>
        <v>6.046508534344471E-06</v>
      </c>
      <c r="AJ46" s="196">
        <f ca="1">'Station-to-Station Summaries'!AI44+OFFSET('Station-to-Station Summaries'!T29,AJ$3,$B46)</f>
        <v>0</v>
      </c>
      <c r="AK46" s="189">
        <f>SUM(AJ46:AJ46)</f>
        <v>0</v>
      </c>
      <c r="AM46" s="16" t="s">
        <v>14</v>
      </c>
      <c r="AN46" s="186">
        <f ca="1">('Station-to-Station Summaries'!AM44+OFFSET('Station-to-Station Summaries'!AL29,$B46,AN$3))/'Station-to-Station Summaries'!BB45</f>
        <v>0.21398790975944157</v>
      </c>
      <c r="AO46" s="186">
        <f ca="1">('Station-to-Station Summaries'!AN44+OFFSET('Station-to-Station Summaries'!AL29,$B46,AO$3))/'Station-to-Station Summaries'!BB45</f>
        <v>0</v>
      </c>
      <c r="AP46" s="186">
        <f ca="1">('Station-to-Station Summaries'!AO44+OFFSET('Station-to-Station Summaries'!AL29,$B46,AP$3))/'Station-to-Station Summaries'!BB45</f>
        <v>0.007457933441356101</v>
      </c>
      <c r="AQ46" s="186">
        <f ca="1">('Station-to-Station Summaries'!AP44+OFFSET('Station-to-Station Summaries'!AL29,$B46,AQ$3))/'Station-to-Station Summaries'!BB45</f>
        <v>0.013164651626573601</v>
      </c>
      <c r="AR46" s="186">
        <f ca="1">('Station-to-Station Summaries'!AQ44+OFFSET('Station-to-Station Summaries'!AL29,$B46,AR$3))/'Station-to-Station Summaries'!BB45</f>
        <v>0.05270783996011467</v>
      </c>
      <c r="AS46" s="186">
        <f ca="1">('Station-to-Station Summaries'!AR44+OFFSET('Station-to-Station Summaries'!AL29,$B46,AS$3))/'Station-to-Station Summaries'!BB45</f>
        <v>0.03207341393493706</v>
      </c>
      <c r="AT46" s="186">
        <f ca="1">('Station-to-Station Summaries'!AS44+OFFSET('Station-to-Station Summaries'!AL29,$B46,AT$3))/'Station-to-Station Summaries'!BB45</f>
        <v>0.05114608001994266</v>
      </c>
      <c r="AU46" s="186">
        <f ca="1">('Station-to-Station Summaries'!AT44+OFFSET('Station-to-Station Summaries'!AL29,$B46,AU$3))/'Station-to-Station Summaries'!BB45</f>
        <v>0.018160600772778264</v>
      </c>
      <c r="AV46" s="186">
        <f ca="1">('Station-to-Station Summaries'!AU44+OFFSET('Station-to-Station Summaries'!AL29,$B46,AV$3))/'Station-to-Station Summaries'!BB45</f>
        <v>0.0050504798703726785</v>
      </c>
      <c r="AW46" s="186">
        <f ca="1">('Station-to-Station Summaries'!AV44+OFFSET('Station-to-Station Summaries'!AL29,$B46,AW$3))/'Station-to-Station Summaries'!BB45</f>
        <v>0.011246416552411815</v>
      </c>
      <c r="AX46" s="187">
        <f ca="1">('Station-to-Station Summaries'!AW44+OFFSET('Station-to-Station Summaries'!AL29,$B46,AX$3))/'Station-to-Station Summaries'!BB45</f>
        <v>0.010521936931322447</v>
      </c>
      <c r="AY46" s="187">
        <f ca="1">('Station-to-Station Summaries'!AX44+OFFSET('Station-to-Station Summaries'!AL29,$B46,AY$3))/'Station-to-Station Summaries'!BB45</f>
        <v>1.9942664838589055E-05</v>
      </c>
      <c r="AZ46" s="187">
        <f ca="1">('Station-to-Station Summaries'!AY44+OFFSET('Station-to-Station Summaries'!AL29,$B46,AZ$3))/'Station-to-Station Summaries'!BB45</f>
        <v>0.0148734887199302</v>
      </c>
      <c r="BA46" s="187">
        <f ca="1">('Station-to-Station Summaries'!AZ44+OFFSET('Station-to-Station Summaries'!AL29,$B46,BA$3))/'Station-to-Station Summaries'!BB45</f>
        <v>0.009305434376168516</v>
      </c>
      <c r="BB46" s="196">
        <f ca="1">'Station-to-Station Summaries'!BA44+OFFSET('Station-to-Station Summaries'!AL29,BB$3,$B46)</f>
        <v>0</v>
      </c>
      <c r="BC46" s="189">
        <f>SUM(BB46:BB46)</f>
        <v>0</v>
      </c>
    </row>
    <row r="47" spans="3:55" ht="15.75" thickBot="1">
      <c r="C47" s="190" t="s">
        <v>120</v>
      </c>
      <c r="D47" s="191">
        <f>SUM(D32:D32)</f>
        <v>0</v>
      </c>
      <c r="E47" s="191">
        <f>SUM(E32:E33)</f>
        <v>0</v>
      </c>
      <c r="F47" s="191">
        <f>SUM(F32:F34)</f>
        <v>46031.08402318433</v>
      </c>
      <c r="G47" s="191">
        <f>SUM(G32:G35)</f>
        <v>30528.240579697256</v>
      </c>
      <c r="H47" s="191">
        <f>SUM(H32:H36)</f>
        <v>38181.54303914024</v>
      </c>
      <c r="I47" s="191">
        <f>SUM(I32:I37)</f>
        <v>56965.818306369474</v>
      </c>
      <c r="J47" s="191">
        <f>SUM(J32:J38)</f>
        <v>11646.85758895408</v>
      </c>
      <c r="K47" s="191">
        <f>SUM(K32:K39)</f>
        <v>72288.6078458411</v>
      </c>
      <c r="L47" s="191">
        <f>SUM(L32:L40)</f>
        <v>42411.79824471658</v>
      </c>
      <c r="M47" s="191">
        <f>SUM(M32:M41)</f>
        <v>276261.3580093147</v>
      </c>
      <c r="N47" s="191">
        <f>SUM(N32:N42)</f>
        <v>237948.31492791598</v>
      </c>
      <c r="O47" s="191">
        <f>SUM(O32:O43)</f>
        <v>201255.75698265625</v>
      </c>
      <c r="P47" s="191">
        <f>SUM(P32:P44)</f>
        <v>385916.2086322935</v>
      </c>
      <c r="Q47" s="191">
        <f>SUM(Q32:Q45)</f>
        <v>275842.58095166076</v>
      </c>
      <c r="R47" s="191">
        <f>SUM(R32:R46)</f>
        <v>1471321.6035888563</v>
      </c>
      <c r="S47" s="24">
        <f>SUM(S32:S46)</f>
        <v>3146599.772720601</v>
      </c>
      <c r="U47" s="190" t="s">
        <v>120</v>
      </c>
      <c r="V47" s="191">
        <f>SUM(V32:V32)</f>
        <v>0</v>
      </c>
      <c r="W47" s="191">
        <f>SUM(W32:W33)</f>
        <v>0</v>
      </c>
      <c r="X47" s="191">
        <f>SUM(X32:X34)</f>
        <v>12537.011721165267</v>
      </c>
      <c r="Y47" s="191">
        <f>SUM(Y32:Y35)</f>
        <v>15917.574345994566</v>
      </c>
      <c r="Z47" s="191">
        <f>SUM(Z32:Z36)</f>
        <v>33900.71089423373</v>
      </c>
      <c r="AA47" s="191">
        <f>SUM(AA32:AA37)</f>
        <v>41810.94420547403</v>
      </c>
      <c r="AB47" s="191">
        <f>SUM(AB32:AB38)</f>
        <v>61906.17374014155</v>
      </c>
      <c r="AC47" s="191">
        <f>SUM(AC32:AC39)</f>
        <v>148085.23220362357</v>
      </c>
      <c r="AD47" s="191">
        <f>SUM(AD32:AD40)</f>
        <v>79082.102336671</v>
      </c>
      <c r="AE47" s="191">
        <f>SUM(AE32:AE41)</f>
        <v>342871.187107163</v>
      </c>
      <c r="AF47" s="191">
        <f>SUM(AF32:AF42)</f>
        <v>232842.0671331409</v>
      </c>
      <c r="AG47" s="191">
        <f>SUM(AG32:AG43)</f>
        <v>235720.90651981477</v>
      </c>
      <c r="AH47" s="191">
        <f>SUM(AH32:AH44)</f>
        <v>518751.48208908085</v>
      </c>
      <c r="AI47" s="191">
        <f>SUM(AI32:AI45)</f>
        <v>238917.36908548223</v>
      </c>
      <c r="AJ47" s="191">
        <f>SUM(AJ32:AJ46)</f>
        <v>1383518.013834089</v>
      </c>
      <c r="AK47" s="24">
        <f>SUM(AK32:AK46)</f>
        <v>3345860.7752160747</v>
      </c>
      <c r="AM47" s="190" t="s">
        <v>120</v>
      </c>
      <c r="AN47" s="191">
        <f>SUM(AN32:AN32)</f>
        <v>0</v>
      </c>
      <c r="AO47" s="191">
        <f>SUM(AO32:AO33)</f>
        <v>0</v>
      </c>
      <c r="AP47" s="191">
        <f>SUM(AP32:AP34)</f>
        <v>58568.0957443496</v>
      </c>
      <c r="AQ47" s="191">
        <f>SUM(AQ32:AQ35)</f>
        <v>46445.81492569182</v>
      </c>
      <c r="AR47" s="191">
        <f>SUM(AR32:AR36)</f>
        <v>72082.25393337398</v>
      </c>
      <c r="AS47" s="191">
        <f>SUM(AS32:AS37)</f>
        <v>98776.76251184352</v>
      </c>
      <c r="AT47" s="191">
        <f>SUM(AT32:AT38)</f>
        <v>73553.03132909563</v>
      </c>
      <c r="AU47" s="191">
        <f>SUM(AU32:AU39)</f>
        <v>220373.8400494647</v>
      </c>
      <c r="AV47" s="191">
        <f>SUM(AV32:AV40)</f>
        <v>121493.9005813876</v>
      </c>
      <c r="AW47" s="191">
        <f>SUM(AW32:AW41)</f>
        <v>619132.5451164776</v>
      </c>
      <c r="AX47" s="191">
        <f>SUM(AX32:AX42)</f>
        <v>470790.38206105685</v>
      </c>
      <c r="AY47" s="191">
        <f>SUM(AY32:AY43)</f>
        <v>436976.66350247106</v>
      </c>
      <c r="AZ47" s="191">
        <f>SUM(AZ32:AZ44)</f>
        <v>904667.6907213744</v>
      </c>
      <c r="BA47" s="191">
        <f>SUM(BA32:BA45)</f>
        <v>514759.950037143</v>
      </c>
      <c r="BB47" s="191">
        <f>SUM(BB32:BB46)</f>
        <v>2854839.617422946</v>
      </c>
      <c r="BC47" s="24">
        <f>SUM(BC32:BC46)</f>
        <v>6492460.547936675</v>
      </c>
    </row>
    <row r="48" spans="3:55" ht="16.5" thickBot="1" thickTop="1">
      <c r="C48" s="194" t="s">
        <v>122</v>
      </c>
      <c r="D48" s="195">
        <f ca="1">D47+OFFSET(S31,D$3,0)</f>
        <v>1311729.10614883</v>
      </c>
      <c r="E48" s="195">
        <f ca="1">E47+OFFSET(S31,E$3,0)</f>
        <v>37471.44281094451</v>
      </c>
      <c r="F48" s="195">
        <f ca="1">F47+OFFSET(S31,F$3,0)</f>
        <v>98758.55481368463</v>
      </c>
      <c r="G48" s="195">
        <f ca="1">G47+OFFSET(S31,G$3,0)</f>
        <v>72163.17703630225</v>
      </c>
      <c r="H48" s="195">
        <f ca="1">H47+OFFSET(S31,H$3,0)</f>
        <v>343409.32574163616</v>
      </c>
      <c r="I48" s="195">
        <f ca="1">I47+OFFSET(S31,I$3,0)</f>
        <v>276431.2965254641</v>
      </c>
      <c r="J48" s="195">
        <f ca="1">J47+OFFSET(S31,J$3,0)</f>
        <v>446918.0666972114</v>
      </c>
      <c r="K48" s="195">
        <f ca="1">K47+OFFSET(S31,K$3,0)</f>
        <v>188710.65295119816</v>
      </c>
      <c r="L48" s="195">
        <f ca="1">L47+OFFSET(S31,L$3,0)</f>
        <v>70898.75355304772</v>
      </c>
      <c r="M48" s="195">
        <f ca="1">M47+OFFSET(S31,M$3,0)</f>
        <v>349541.27386602736</v>
      </c>
      <c r="N48" s="195">
        <f ca="1">N47+OFFSET(S31,N$3,0)</f>
        <v>510628.82563265384</v>
      </c>
      <c r="O48" s="195">
        <f ca="1">O47+OFFSET(S31,O$3,0)</f>
        <v>207519.20514930587</v>
      </c>
      <c r="P48" s="195">
        <f ca="1">P47+OFFSET(S31,P$3,0)</f>
        <v>571460.7451814223</v>
      </c>
      <c r="Q48" s="195">
        <f ca="1">Q47+OFFSET(S31,Q$3,0)</f>
        <v>336237.5157446165</v>
      </c>
      <c r="R48" s="195">
        <f ca="1">R47+OFFSET(S31,R$3,0)</f>
        <v>1471321.6035888563</v>
      </c>
      <c r="S48" s="9"/>
      <c r="U48" s="197" t="s">
        <v>122</v>
      </c>
      <c r="V48" s="198">
        <f ca="1">V47+OFFSET(AK31,V$3,0)</f>
        <v>2084530.5775709832</v>
      </c>
      <c r="W48" s="198">
        <f ca="1">W47+OFFSET(AK31,W$3,0)</f>
        <v>3797.31660490999</v>
      </c>
      <c r="X48" s="198">
        <f ca="1">X47+OFFSET(AK31,X$3,0)</f>
        <v>75531.60119569232</v>
      </c>
      <c r="Y48" s="198">
        <f ca="1">Y47+OFFSET(AK31,Y$3,0)</f>
        <v>183748.04366412078</v>
      </c>
      <c r="Z48" s="198">
        <f ca="1">Z47+OFFSET(AK31,Z$3,0)</f>
        <v>544244.2825890654</v>
      </c>
      <c r="AA48" s="198">
        <f ca="1">AA47+OFFSET(AK31,AA$3,0)</f>
        <v>156525.51183904416</v>
      </c>
      <c r="AB48" s="198">
        <f ca="1">AB47+OFFSET(AK31,AB$3,0)</f>
        <v>243297.3320314759</v>
      </c>
      <c r="AC48" s="198">
        <f ca="1">AC47+OFFSET(AK31,AC$3,0)</f>
        <v>226352.03427829206</v>
      </c>
      <c r="AD48" s="198">
        <f ca="1">AD47+OFFSET(AK31,AD$3,0)</f>
        <v>108610.94259520387</v>
      </c>
      <c r="AE48" s="198">
        <f ca="1">AE47+OFFSET(AK31,AE$3,0)</f>
        <v>414591.3101549329</v>
      </c>
      <c r="AF48" s="198">
        <f ca="1">AF47+OFFSET(AK31,AF$3,0)</f>
        <v>271541.51803102216</v>
      </c>
      <c r="AG48" s="198">
        <f ca="1">AG47+OFFSET(AK31,AG$3,0)</f>
        <v>236127.54511202942</v>
      </c>
      <c r="AH48" s="198">
        <f ca="1">AH47+OFFSET(AK31,AH$3,0)</f>
        <v>520367.92107007344</v>
      </c>
      <c r="AI48" s="198">
        <f ca="1">AI47+OFFSET(AK31,AI$3,0)</f>
        <v>238937.59986121432</v>
      </c>
      <c r="AJ48" s="198">
        <f ca="1">AJ47+OFFSET(AK31,AJ$3,0)</f>
        <v>1383518.013834089</v>
      </c>
      <c r="AK48" s="9"/>
      <c r="AM48" s="201" t="s">
        <v>122</v>
      </c>
      <c r="AN48" s="202">
        <f ca="1">AN47+OFFSET(BC31,AN$3,0)</f>
        <v>3396259.683719813</v>
      </c>
      <c r="AO48" s="202">
        <f ca="1">AO47+OFFSET(BC31,AO$3,0)</f>
        <v>41268.75941585449</v>
      </c>
      <c r="AP48" s="202">
        <f ca="1">AP47+OFFSET(BC31,AP$3,0)</f>
        <v>174290.15600937692</v>
      </c>
      <c r="AQ48" s="202">
        <f ca="1">AQ47+OFFSET(BC31,AQ$3,0)</f>
        <v>255911.22070042303</v>
      </c>
      <c r="AR48" s="202">
        <f ca="1">AR47+OFFSET(BC31,AR$3,0)</f>
        <v>887653.6083307015</v>
      </c>
      <c r="AS48" s="202">
        <f ca="1">AS47+OFFSET(BC31,AS$3,0)</f>
        <v>432956.80836450827</v>
      </c>
      <c r="AT48" s="202">
        <f ca="1">AT47+OFFSET(BC31,AT$3,0)</f>
        <v>690215.3987286873</v>
      </c>
      <c r="AU48" s="202">
        <f ca="1">AU47+OFFSET(BC31,AU$3,0)</f>
        <v>415062.68722949026</v>
      </c>
      <c r="AV48" s="202">
        <f ca="1">AV47+OFFSET(BC31,AV$3,0)</f>
        <v>179509.69614825162</v>
      </c>
      <c r="AW48" s="202">
        <f ca="1">AW47+OFFSET(BC31,AW$3,0)</f>
        <v>764132.5840209601</v>
      </c>
      <c r="AX48" s="202">
        <f ca="1">AX47+OFFSET(BC31,AX$3,0)</f>
        <v>782170.343663676</v>
      </c>
      <c r="AY48" s="202">
        <f ca="1">AY47+OFFSET(BC31,AY$3,0)</f>
        <v>443646.75026133534</v>
      </c>
      <c r="AZ48" s="202">
        <f ca="1">AZ47+OFFSET(BC31,AZ$3,0)</f>
        <v>1091828.6662514957</v>
      </c>
      <c r="BA48" s="202">
        <f ca="1">BA47+OFFSET(BC31,BA$3,0)</f>
        <v>575175.1156058308</v>
      </c>
      <c r="BB48" s="202">
        <f ca="1">BB47+OFFSET(BC31,BB$3,0)</f>
        <v>2854839.617422946</v>
      </c>
      <c r="BC48" s="9"/>
    </row>
    <row r="49" spans="3:55" ht="16.5" thickBot="1" thickTop="1">
      <c r="C49" s="192" t="s">
        <v>123</v>
      </c>
      <c r="D49" s="193">
        <f>D48/SUM(D48:R48)</f>
        <v>0.2084359627685805</v>
      </c>
      <c r="E49" s="193">
        <f>E48/SUM(D48:R48)</f>
        <v>0.005954275331709266</v>
      </c>
      <c r="F49" s="193">
        <f>F48/SUM(D48:R48)</f>
        <v>0.015692900582697303</v>
      </c>
      <c r="G49" s="193">
        <f>G48/SUM(D48:R48)</f>
        <v>0.011466850290577122</v>
      </c>
      <c r="H49" s="193">
        <f>H48/SUM(D48:R48)</f>
        <v>0.05456831986050755</v>
      </c>
      <c r="I49" s="193">
        <f>I48/SUM(D48:R48)</f>
        <v>0.043925398285791076</v>
      </c>
      <c r="J49" s="193">
        <f>J48/SUM(D48:R48)</f>
        <v>0.07101603301629919</v>
      </c>
      <c r="K49" s="193">
        <f>K48/SUM(D48:R48)</f>
        <v>0.029986440377200548</v>
      </c>
      <c r="L49" s="193">
        <f>L48/SUM(D48:R48)</f>
        <v>0.011265931270907631</v>
      </c>
      <c r="M49" s="193">
        <f>M48/SUM(D48:R48)</f>
        <v>0.05554269673829672</v>
      </c>
      <c r="N49" s="193">
        <f>N48/SUM(D48:R48)</f>
        <v>0.08113977984418971</v>
      </c>
      <c r="O49" s="193">
        <f>O48/SUM(D48:R48)</f>
        <v>0.03297515097858814</v>
      </c>
      <c r="P49" s="193">
        <f>P48/SUM(D48:R48)</f>
        <v>0.09080607424809674</v>
      </c>
      <c r="Q49" s="193">
        <f>Q48/SUM(D48:R48)</f>
        <v>0.053428707180942205</v>
      </c>
      <c r="R49" s="193">
        <f>R48/SUM(D48:R48)</f>
        <v>0.2337954792256163</v>
      </c>
      <c r="S49" s="9"/>
      <c r="U49" s="199" t="s">
        <v>123</v>
      </c>
      <c r="V49" s="200">
        <f>V48/SUM(V48:AJ48)</f>
        <v>0.3115088638791859</v>
      </c>
      <c r="W49" s="200">
        <f>W48/SUM(V48:AJ48)</f>
        <v>0.0005674648259482286</v>
      </c>
      <c r="X49" s="200">
        <f>X48/SUM(V48:AJ48)</f>
        <v>0.01128731980648754</v>
      </c>
      <c r="Y49" s="200">
        <f>Y48/SUM(V48:AJ48)</f>
        <v>0.02745900920701854</v>
      </c>
      <c r="Z49" s="200">
        <f>Z48/SUM(V48:AJ48)</f>
        <v>0.08133098164461404</v>
      </c>
      <c r="AA49" s="200">
        <f>AA48/SUM(V48:AJ48)</f>
        <v>0.023390918265111582</v>
      </c>
      <c r="AB49" s="200">
        <f>AB48/SUM(V48:AJ48)</f>
        <v>0.03635795814244002</v>
      </c>
      <c r="AC49" s="200">
        <f>AC48/SUM(V48:AJ48)</f>
        <v>0.033825680368256554</v>
      </c>
      <c r="AD49" s="200">
        <f>AD48/SUM(V48:AJ48)</f>
        <v>0.01623064285874086</v>
      </c>
      <c r="AE49" s="200">
        <f>AE48/SUM(V48:AJ48)</f>
        <v>0.06195585202258733</v>
      </c>
      <c r="AF49" s="200">
        <f>AF48/SUM(V48:AJ48)</f>
        <v>0.040578723424839175</v>
      </c>
      <c r="AG49" s="200">
        <f>AG48/SUM(V48:AJ48)</f>
        <v>0.03528651683015417</v>
      </c>
      <c r="AH49" s="200">
        <f>AH48/SUM(V48:AJ48)</f>
        <v>0.07776293695849736</v>
      </c>
      <c r="AI49" s="200">
        <f>AI48/SUM(V48:AJ48)</f>
        <v>0.035706446847864406</v>
      </c>
      <c r="AJ49" s="200">
        <f>AJ48/SUM(V48:AJ48)</f>
        <v>0.20675068491825424</v>
      </c>
      <c r="AK49" s="9"/>
      <c r="AM49" s="203" t="s">
        <v>123</v>
      </c>
      <c r="AN49" s="204">
        <f>AN48/SUM(AN48:BB48)</f>
        <v>0.26155412563878844</v>
      </c>
      <c r="AO49" s="204">
        <f>AO48/SUM(AN48:BB48)</f>
        <v>0.003178206406581079</v>
      </c>
      <c r="AP49" s="204">
        <f>AP48/SUM(AN48:BB48)</f>
        <v>0.013422504050853793</v>
      </c>
      <c r="AQ49" s="204">
        <f>AQ48/SUM(AN48:BB48)</f>
        <v>0.019708338526735633</v>
      </c>
      <c r="AR49" s="204">
        <f>AR48/SUM(AN48:BB48)</f>
        <v>0.06836033902530225</v>
      </c>
      <c r="AS49" s="204">
        <f>AS48/SUM(AN48:BB48)</f>
        <v>0.03334304499563754</v>
      </c>
      <c r="AT49" s="204">
        <f>AT48/SUM(AN48:BB48)</f>
        <v>0.053155147700361456</v>
      </c>
      <c r="AU49" s="204">
        <f>AU48/SUM(AN48:BB48)</f>
        <v>0.03196497569487723</v>
      </c>
      <c r="AV49" s="204">
        <f>AV48/SUM(AN48:BB48)</f>
        <v>0.013824473389006605</v>
      </c>
      <c r="AW49" s="204">
        <f>AW48/SUM(AN48:BB48)</f>
        <v>0.05884768789729527</v>
      </c>
      <c r="AX49" s="204">
        <f>AX48/SUM(AN48:BB48)</f>
        <v>0.06023681914495824</v>
      </c>
      <c r="AY49" s="204">
        <f>AY48/SUM(AN48:BB48)</f>
        <v>0.03416630312850555</v>
      </c>
      <c r="AZ49" s="204">
        <f>AZ48/SUM(AN48:BB48)</f>
        <v>0.08408435124018446</v>
      </c>
      <c r="BA49" s="204">
        <f>BA48/SUM(AN48:BB48)</f>
        <v>0.04429561884581827</v>
      </c>
      <c r="BB49" s="204">
        <f>BB48/SUM(AN48:BB48)</f>
        <v>0.21985806431509414</v>
      </c>
      <c r="BC49" s="9"/>
    </row>
    <row r="50" spans="4:55" ht="15.75" thickTop="1">
      <c r="D50" s="182" t="s">
        <v>116</v>
      </c>
      <c r="E50" s="182" t="s">
        <v>117</v>
      </c>
      <c r="G50" s="182" t="s">
        <v>119</v>
      </c>
      <c r="I50" s="182" t="s">
        <v>118</v>
      </c>
      <c r="N50" s="215" t="s">
        <v>115</v>
      </c>
      <c r="O50" s="205"/>
      <c r="P50" s="205"/>
      <c r="Q50" s="205"/>
      <c r="R50" s="205"/>
      <c r="S50" s="215"/>
      <c r="V50" s="182" t="s">
        <v>116</v>
      </c>
      <c r="W50" s="182" t="s">
        <v>117</v>
      </c>
      <c r="Y50" s="182" t="s">
        <v>119</v>
      </c>
      <c r="AA50" s="182" t="s">
        <v>118</v>
      </c>
      <c r="AF50" s="215" t="s">
        <v>115</v>
      </c>
      <c r="AG50" s="205"/>
      <c r="AH50" s="205"/>
      <c r="AI50" s="205"/>
      <c r="AJ50" s="205"/>
      <c r="AK50" s="215"/>
      <c r="AN50" s="182" t="s">
        <v>116</v>
      </c>
      <c r="AO50" s="182" t="s">
        <v>117</v>
      </c>
      <c r="AQ50" s="182" t="s">
        <v>119</v>
      </c>
      <c r="AS50" s="182" t="s">
        <v>118</v>
      </c>
      <c r="AX50" s="205" t="s">
        <v>115</v>
      </c>
      <c r="AY50" s="205"/>
      <c r="AZ50" s="205"/>
      <c r="BA50" s="205"/>
      <c r="BB50" s="205"/>
      <c r="BC50" s="215"/>
    </row>
    <row r="51" spans="3:45" ht="15">
      <c r="C51" s="2" t="s">
        <v>17</v>
      </c>
      <c r="D51" s="1">
        <f>SUM(D47:I47)</f>
        <v>171706.6859483913</v>
      </c>
      <c r="E51" s="10">
        <f>D51/D54</f>
        <v>0.0545689628013705</v>
      </c>
      <c r="G51" s="183">
        <f>'Station-to-Station Summaries'!F48</f>
        <v>295.5855855855856</v>
      </c>
      <c r="I51" s="109">
        <f>D51*G51/10^6</f>
        <v>50.75402131501548</v>
      </c>
      <c r="U51" s="2" t="s">
        <v>17</v>
      </c>
      <c r="V51" s="1">
        <f>SUM(V47:AA47)</f>
        <v>104166.24116686759</v>
      </c>
      <c r="W51" s="10">
        <f>V51/V54</f>
        <v>0.03113286779248625</v>
      </c>
      <c r="Y51" s="183">
        <f>'Station-to-Station Summaries'!X48</f>
        <v>295.5855855855856</v>
      </c>
      <c r="AA51" s="109">
        <f>V51*Y51/10^6</f>
        <v>30.79003939355789</v>
      </c>
      <c r="AM51" s="2" t="s">
        <v>17</v>
      </c>
      <c r="AN51" s="1">
        <f>SUM(AN47:AS47)</f>
        <v>275872.92711525894</v>
      </c>
      <c r="AO51" s="10">
        <f>AN51/AN54</f>
        <v>0.04249127508413312</v>
      </c>
      <c r="AQ51" s="183">
        <f>'Station-to-Station Summaries'!AP48</f>
        <v>295.5855855855856</v>
      </c>
      <c r="AS51" s="109">
        <f>AN51*AQ51/10^6</f>
        <v>81.54406070857338</v>
      </c>
    </row>
    <row r="52" spans="3:45" ht="15">
      <c r="C52" s="2" t="s">
        <v>18</v>
      </c>
      <c r="D52" s="1">
        <f>SUM(S42:S46)</f>
        <v>524883.430213472</v>
      </c>
      <c r="E52" s="10">
        <f>D52/D54</f>
        <v>0.16680972100867136</v>
      </c>
      <c r="G52" s="183">
        <f>'Station-to-Station Summaries'!F49</f>
        <v>275.1595744680851</v>
      </c>
      <c r="I52" s="109">
        <f>D52*G52/10^6</f>
        <v>144.4267013028878</v>
      </c>
      <c r="U52" s="2" t="s">
        <v>18</v>
      </c>
      <c r="V52" s="1">
        <f>SUM(AK42:AK46)</f>
        <v>40742.75924682061</v>
      </c>
      <c r="W52" s="10">
        <f>V52/V54</f>
        <v>0.012177063537316332</v>
      </c>
      <c r="Y52" s="183">
        <f>'Station-to-Station Summaries'!X49</f>
        <v>275.1595744680851</v>
      </c>
      <c r="AA52" s="109">
        <f>V52*Y52/10^6</f>
        <v>11.2107602970108</v>
      </c>
      <c r="AM52" s="2" t="s">
        <v>18</v>
      </c>
      <c r="AN52" s="1">
        <f>SUM(BC42:BC46)</f>
        <v>565626.1894602927</v>
      </c>
      <c r="AO52" s="10">
        <f>AN52/AN54</f>
        <v>0.08712046615979059</v>
      </c>
      <c r="AQ52" s="183">
        <f>'Station-to-Station Summaries'!AP49</f>
        <v>275.1595744680851</v>
      </c>
      <c r="AS52" s="109">
        <f>AN52*AQ52/10^6</f>
        <v>155.63746159989864</v>
      </c>
    </row>
    <row r="53" spans="3:45" ht="15">
      <c r="C53" s="2" t="s">
        <v>19</v>
      </c>
      <c r="D53" s="4">
        <f>SUM(J32:R37,S38:S41)</f>
        <v>2450009.6565587367</v>
      </c>
      <c r="E53" s="11">
        <f>D53/D54</f>
        <v>0.7786213161899581</v>
      </c>
      <c r="G53" s="183">
        <f>'Station-to-Station Summaries'!F50</f>
        <v>364.7831632653061</v>
      </c>
      <c r="I53" s="184">
        <f>D53*G53/10^6</f>
        <v>893.7222725500421</v>
      </c>
      <c r="U53" s="2" t="s">
        <v>19</v>
      </c>
      <c r="V53" s="4">
        <f>SUM(AB32:AJ37,AK38:AK41)</f>
        <v>3200951.774802386</v>
      </c>
      <c r="W53" s="11">
        <f>V53/V54</f>
        <v>0.9566900686701973</v>
      </c>
      <c r="Y53" s="183">
        <f>'Station-to-Station Summaries'!X50</f>
        <v>364.7831632653061</v>
      </c>
      <c r="AA53" s="184">
        <f>V53*Y53/10^6</f>
        <v>1167.65331387211</v>
      </c>
      <c r="AM53" s="2" t="s">
        <v>19</v>
      </c>
      <c r="AN53" s="4">
        <f>SUM(AT32:BB37,BC38:BC41)</f>
        <v>5650961.431361124</v>
      </c>
      <c r="AO53" s="11">
        <f>AN53/AN54</f>
        <v>0.8703882587560762</v>
      </c>
      <c r="AQ53" s="183">
        <f>'Station-to-Station Summaries'!AP50</f>
        <v>364.7831632653061</v>
      </c>
      <c r="AS53" s="184">
        <f>AN53*AQ53/10^6</f>
        <v>2061.3755864221525</v>
      </c>
    </row>
    <row r="54" spans="3:45" ht="15.75" thickBot="1">
      <c r="C54" s="28" t="s">
        <v>15</v>
      </c>
      <c r="D54" s="25">
        <f>SUM(D51:D53)</f>
        <v>3146599.7727206</v>
      </c>
      <c r="E54" s="26">
        <f>SUM(E51:E53)</f>
        <v>1</v>
      </c>
      <c r="I54" s="185">
        <f>SUM(I51:I53)</f>
        <v>1088.9029951679454</v>
      </c>
      <c r="U54" s="28" t="s">
        <v>15</v>
      </c>
      <c r="V54" s="25">
        <f>SUM(V51:V53)</f>
        <v>3345860.775216074</v>
      </c>
      <c r="W54" s="26">
        <f>SUM(W51:W53)</f>
        <v>0.9999999999999999</v>
      </c>
      <c r="AA54" s="185">
        <f>SUM(AA51:AA53)</f>
        <v>1209.6541135626787</v>
      </c>
      <c r="AM54" s="28" t="s">
        <v>15</v>
      </c>
      <c r="AN54" s="25">
        <f>SUM(AN51:AN53)</f>
        <v>6492460.547936676</v>
      </c>
      <c r="AO54" s="26">
        <f>SUM(AO51:AO53)</f>
        <v>0.9999999999999999</v>
      </c>
      <c r="AS54" s="185">
        <f>SUM(AS51:AS53)</f>
        <v>2298.5571087306243</v>
      </c>
    </row>
    <row r="55" spans="3:39" ht="15.75" thickTop="1">
      <c r="C55" s="27"/>
      <c r="U55" s="27"/>
      <c r="AM55" s="27"/>
    </row>
    <row r="56" spans="4:55" ht="19.5" thickBot="1">
      <c r="D56" s="206" t="s">
        <v>16</v>
      </c>
      <c r="E56" s="206"/>
      <c r="F56" s="206"/>
      <c r="G56" s="206"/>
      <c r="H56" s="206"/>
      <c r="I56" s="206"/>
      <c r="J56" s="206"/>
      <c r="K56" s="206"/>
      <c r="L56" s="206"/>
      <c r="M56" s="206"/>
      <c r="N56" s="206"/>
      <c r="O56" s="206"/>
      <c r="P56" s="206"/>
      <c r="Q56" s="206"/>
      <c r="R56" s="206"/>
      <c r="S56" s="206"/>
      <c r="V56" s="207" t="s">
        <v>22</v>
      </c>
      <c r="W56" s="207"/>
      <c r="X56" s="207"/>
      <c r="Y56" s="207"/>
      <c r="Z56" s="207"/>
      <c r="AA56" s="207"/>
      <c r="AB56" s="207"/>
      <c r="AC56" s="207"/>
      <c r="AD56" s="207"/>
      <c r="AE56" s="207"/>
      <c r="AF56" s="207"/>
      <c r="AG56" s="207"/>
      <c r="AH56" s="207"/>
      <c r="AI56" s="207"/>
      <c r="AJ56" s="207"/>
      <c r="AK56" s="207"/>
      <c r="AN56" s="208" t="s">
        <v>23</v>
      </c>
      <c r="AO56" s="208"/>
      <c r="AP56" s="208"/>
      <c r="AQ56" s="208"/>
      <c r="AR56" s="208"/>
      <c r="AS56" s="208"/>
      <c r="AT56" s="208"/>
      <c r="AU56" s="208"/>
      <c r="AV56" s="208"/>
      <c r="AW56" s="208"/>
      <c r="AX56" s="208"/>
      <c r="AY56" s="208"/>
      <c r="AZ56" s="208"/>
      <c r="BA56" s="208"/>
      <c r="BB56" s="208"/>
      <c r="BC56" s="208"/>
    </row>
    <row r="57" spans="3:55" ht="60.75" thickTop="1">
      <c r="C57" s="29" t="s">
        <v>24</v>
      </c>
      <c r="D57" s="12" t="s">
        <v>0</v>
      </c>
      <c r="E57" s="12" t="s">
        <v>1</v>
      </c>
      <c r="F57" s="12" t="s">
        <v>2</v>
      </c>
      <c r="G57" s="12" t="s">
        <v>3</v>
      </c>
      <c r="H57" s="12" t="s">
        <v>4</v>
      </c>
      <c r="I57" s="13" t="s">
        <v>5</v>
      </c>
      <c r="J57" s="12" t="s">
        <v>6</v>
      </c>
      <c r="K57" s="13" t="s">
        <v>7</v>
      </c>
      <c r="L57" s="13" t="s">
        <v>8</v>
      </c>
      <c r="M57" s="13" t="s">
        <v>9</v>
      </c>
      <c r="N57" s="13" t="s">
        <v>10</v>
      </c>
      <c r="O57" s="13" t="s">
        <v>11</v>
      </c>
      <c r="P57" s="13" t="s">
        <v>12</v>
      </c>
      <c r="Q57" s="13" t="s">
        <v>13</v>
      </c>
      <c r="R57" s="13" t="s">
        <v>14</v>
      </c>
      <c r="S57" s="188" t="s">
        <v>121</v>
      </c>
      <c r="U57" s="30" t="s">
        <v>24</v>
      </c>
      <c r="V57" s="12" t="s">
        <v>0</v>
      </c>
      <c r="W57" s="12" t="s">
        <v>1</v>
      </c>
      <c r="X57" s="12" t="s">
        <v>2</v>
      </c>
      <c r="Y57" s="12" t="s">
        <v>3</v>
      </c>
      <c r="Z57" s="12" t="s">
        <v>4</v>
      </c>
      <c r="AA57" s="13" t="s">
        <v>5</v>
      </c>
      <c r="AB57" s="12" t="s">
        <v>6</v>
      </c>
      <c r="AC57" s="13" t="s">
        <v>7</v>
      </c>
      <c r="AD57" s="13" t="s">
        <v>8</v>
      </c>
      <c r="AE57" s="13" t="s">
        <v>9</v>
      </c>
      <c r="AF57" s="13" t="s">
        <v>10</v>
      </c>
      <c r="AG57" s="13" t="s">
        <v>11</v>
      </c>
      <c r="AH57" s="13" t="s">
        <v>12</v>
      </c>
      <c r="AI57" s="13" t="s">
        <v>13</v>
      </c>
      <c r="AJ57" s="13" t="s">
        <v>14</v>
      </c>
      <c r="AK57" s="188" t="s">
        <v>121</v>
      </c>
      <c r="AM57" s="31" t="s">
        <v>24</v>
      </c>
      <c r="AN57" s="12" t="s">
        <v>0</v>
      </c>
      <c r="AO57" s="12" t="s">
        <v>1</v>
      </c>
      <c r="AP57" s="12" t="s">
        <v>2</v>
      </c>
      <c r="AQ57" s="12" t="s">
        <v>3</v>
      </c>
      <c r="AR57" s="12" t="s">
        <v>4</v>
      </c>
      <c r="AS57" s="13" t="s">
        <v>5</v>
      </c>
      <c r="AT57" s="12" t="s">
        <v>6</v>
      </c>
      <c r="AU57" s="13" t="s">
        <v>7</v>
      </c>
      <c r="AV57" s="13" t="s">
        <v>8</v>
      </c>
      <c r="AW57" s="13" t="s">
        <v>9</v>
      </c>
      <c r="AX57" s="13" t="s">
        <v>10</v>
      </c>
      <c r="AY57" s="13" t="s">
        <v>11</v>
      </c>
      <c r="AZ57" s="13" t="s">
        <v>12</v>
      </c>
      <c r="BA57" s="13" t="s">
        <v>13</v>
      </c>
      <c r="BB57" s="13" t="s">
        <v>14</v>
      </c>
      <c r="BC57" s="188" t="s">
        <v>121</v>
      </c>
    </row>
    <row r="58" spans="2:55" ht="15">
      <c r="B58">
        <v>1</v>
      </c>
      <c r="C58" s="16" t="s">
        <v>0</v>
      </c>
      <c r="D58" s="196">
        <f ca="1">'Station-to-Station Summaries'!C55+OFFSET('Station-to-Station Summaries'!B54,D$3,$B58)</f>
        <v>0</v>
      </c>
      <c r="E58" s="8">
        <f ca="1">'Station-to-Station Summaries'!D55+OFFSET('Station-to-Station Summaries'!B54,E$3,$B58)</f>
        <v>0</v>
      </c>
      <c r="F58" s="8">
        <f ca="1">'Station-to-Station Summaries'!E55+OFFSET('Station-to-Station Summaries'!B54,F$3,$B58)</f>
        <v>41257.356199999995</v>
      </c>
      <c r="G58" s="8">
        <f ca="1">'Station-to-Station Summaries'!F55+OFFSET('Station-to-Station Summaries'!B54,G$3,$B58)</f>
        <v>26477.788</v>
      </c>
      <c r="H58" s="8">
        <f ca="1">'Station-to-Station Summaries'!G55+OFFSET('Station-to-Station Summaries'!B54,H$3,$B58)</f>
        <v>81746.44660000001</v>
      </c>
      <c r="I58" s="8">
        <f ca="1">'Station-to-Station Summaries'!H55+OFFSET('Station-to-Station Summaries'!B54,I$3,$B58)</f>
        <v>131471.43579999998</v>
      </c>
      <c r="J58" s="9">
        <f ca="1">'Station-to-Station Summaries'!I55+OFFSET('Station-to-Station Summaries'!B54,J$3,$B58)</f>
        <v>19132.700399999998</v>
      </c>
      <c r="K58" s="9">
        <f ca="1">'Station-to-Station Summaries'!J55+OFFSET('Station-to-Station Summaries'!B54,K$3,$B58)</f>
        <v>144782.7072</v>
      </c>
      <c r="L58" s="9">
        <f ca="1">'Station-to-Station Summaries'!K55+OFFSET('Station-to-Station Summaries'!B54,L$3,$B58)</f>
        <v>102173.69</v>
      </c>
      <c r="M58" s="9">
        <f ca="1">'Station-to-Station Summaries'!L55+OFFSET('Station-to-Station Summaries'!B54,M$3,$B58)</f>
        <v>634075.3176</v>
      </c>
      <c r="N58" s="9">
        <f ca="1">'Station-to-Station Summaries'!M55+OFFSET('Station-to-Station Summaries'!B54,N$3,$B58)</f>
        <v>497242.0678</v>
      </c>
      <c r="O58" s="9">
        <f ca="1">'Station-to-Station Summaries'!N55+OFFSET('Station-to-Station Summaries'!B54,O$3,$B58)</f>
        <v>288463.5936</v>
      </c>
      <c r="P58" s="9">
        <f ca="1">'Station-to-Station Summaries'!O55+OFFSET('Station-to-Station Summaries'!B54,P$3,$B58)</f>
        <v>565806.6784999999</v>
      </c>
      <c r="Q58" s="9">
        <f ca="1">'Station-to-Station Summaries'!P55+OFFSET('Station-to-Station Summaries'!B54,Q$3,$B58)</f>
        <v>432437.67629999993</v>
      </c>
      <c r="R58" s="9">
        <f ca="1">'Station-to-Station Summaries'!Q55+OFFSET('Station-to-Station Summaries'!B54,R$3,$B58)</f>
        <v>2818890.477</v>
      </c>
      <c r="S58" s="189">
        <f>SUM(D58:R58)</f>
        <v>5783957.9350000005</v>
      </c>
      <c r="U58" s="16" t="s">
        <v>0</v>
      </c>
      <c r="V58" s="196">
        <f ca="1">'Station-to-Station Summaries'!U55+OFFSET('Station-to-Station Summaries'!T54,V$3,$B58)</f>
        <v>0</v>
      </c>
      <c r="W58" s="8">
        <f ca="1">'Station-to-Station Summaries'!V55+OFFSET('Station-to-Station Summaries'!T54,W$3,$B58)</f>
        <v>0</v>
      </c>
      <c r="X58" s="8">
        <f ca="1">'Station-to-Station Summaries'!W55+OFFSET('Station-to-Station Summaries'!T54,X$3,$B58)</f>
        <v>11237.357</v>
      </c>
      <c r="Y58" s="8">
        <f ca="1">'Station-to-Station Summaries'!X55+OFFSET('Station-to-Station Summaries'!T54,Y$3,$B58)</f>
        <v>18690.358</v>
      </c>
      <c r="Z58" s="8">
        <f ca="1">'Station-to-Station Summaries'!Y55+OFFSET('Station-to-Station Summaries'!T54,Z$3,$B58)</f>
        <v>80320.0944</v>
      </c>
      <c r="AA58" s="8">
        <f ca="1">'Station-to-Station Summaries'!Z55+OFFSET('Station-to-Station Summaries'!T54,AA$3,$B58)</f>
        <v>115371.14859999999</v>
      </c>
      <c r="AB58" s="9">
        <f ca="1">'Station-to-Station Summaries'!AA55+OFFSET('Station-to-Station Summaries'!T54,AB$3,$B58)</f>
        <v>88119.94619999999</v>
      </c>
      <c r="AC58" s="9">
        <f ca="1">'Station-to-Station Summaries'!AB55+OFFSET('Station-to-Station Summaries'!T54,AC$3,$B58)</f>
        <v>266931.53280000004</v>
      </c>
      <c r="AD58" s="9">
        <f ca="1">'Station-to-Station Summaries'!AC55+OFFSET('Station-to-Station Summaries'!T54,AD$3,$B58)</f>
        <v>152030.124</v>
      </c>
      <c r="AE58" s="9">
        <f ca="1">'Station-to-Station Summaries'!AD55+OFFSET('Station-to-Station Summaries'!T54,AE$3,$B58)</f>
        <v>860958.5172000001</v>
      </c>
      <c r="AF58" s="9">
        <f ca="1">'Station-to-Station Summaries'!AE55+OFFSET('Station-to-Station Summaries'!T54,AF$3,$B58)</f>
        <v>713414.6358</v>
      </c>
      <c r="AG58" s="9">
        <f ca="1">'Station-to-Station Summaries'!AF55+OFFSET('Station-to-Station Summaries'!T54,AG$3,$B58)</f>
        <v>688474.878</v>
      </c>
      <c r="AH58" s="9">
        <f ca="1">'Station-to-Station Summaries'!AG55+OFFSET('Station-to-Station Summaries'!T54,AH$3,$B58)</f>
        <v>1351160.9485</v>
      </c>
      <c r="AI58" s="9">
        <f ca="1">'Station-to-Station Summaries'!AH55+OFFSET('Station-to-Station Summaries'!T54,AI$3,$B58)</f>
        <v>772222.3596</v>
      </c>
      <c r="AJ58" s="9">
        <f ca="1">'Station-to-Station Summaries'!AI55+OFFSET('Station-to-Station Summaries'!T54,AJ$3,$B58)</f>
        <v>4429897.0649999995</v>
      </c>
      <c r="AK58" s="189">
        <f>SUM(V58:AJ58)</f>
        <v>9548828.9651</v>
      </c>
      <c r="AM58" s="16" t="s">
        <v>0</v>
      </c>
      <c r="AN58" s="196">
        <f ca="1">'Station-to-Station Summaries'!AM55+OFFSET('Station-to-Station Summaries'!AL54,AN$3,$B58)</f>
        <v>0</v>
      </c>
      <c r="AO58" s="8">
        <f ca="1">'Station-to-Station Summaries'!AN55+OFFSET('Station-to-Station Summaries'!AL54,AO$3,$B58)</f>
        <v>0</v>
      </c>
      <c r="AP58" s="8">
        <f ca="1">'Station-to-Station Summaries'!AO55+OFFSET('Station-to-Station Summaries'!AL54,AP$3,$B58)</f>
        <v>52494.7132</v>
      </c>
      <c r="AQ58" s="8">
        <f ca="1">'Station-to-Station Summaries'!AP55+OFFSET('Station-to-Station Summaries'!AL54,AQ$3,$B58)</f>
        <v>45168.14599999999</v>
      </c>
      <c r="AR58" s="8">
        <f ca="1">'Station-to-Station Summaries'!AQ55+OFFSET('Station-to-Station Summaries'!AL54,AR$3,$B58)</f>
        <v>162066.54100000003</v>
      </c>
      <c r="AS58" s="8">
        <f ca="1">'Station-to-Station Summaries'!AR55+OFFSET('Station-to-Station Summaries'!AL54,AS$3,$B58)</f>
        <v>246842.5844</v>
      </c>
      <c r="AT58" s="9">
        <f ca="1">'Station-to-Station Summaries'!AS55+OFFSET('Station-to-Station Summaries'!AL54,AT$3,$B58)</f>
        <v>107252.64659999998</v>
      </c>
      <c r="AU58" s="9">
        <f ca="1">'Station-to-Station Summaries'!AT55+OFFSET('Station-to-Station Summaries'!AL54,AU$3,$B58)</f>
        <v>411714.24</v>
      </c>
      <c r="AV58" s="9">
        <f ca="1">'Station-to-Station Summaries'!AU55+OFFSET('Station-to-Station Summaries'!AL54,AV$3,$B58)</f>
        <v>254203.81399999998</v>
      </c>
      <c r="AW58" s="9">
        <f ca="1">'Station-to-Station Summaries'!AV55+OFFSET('Station-to-Station Summaries'!AL54,AW$3,$B58)</f>
        <v>1495033.8347999998</v>
      </c>
      <c r="AX58" s="9">
        <f ca="1">'Station-to-Station Summaries'!AW55+OFFSET('Station-to-Station Summaries'!AL54,AX$3,$B58)</f>
        <v>1210656.7036000001</v>
      </c>
      <c r="AY58" s="9">
        <f ca="1">'Station-to-Station Summaries'!AX55+OFFSET('Station-to-Station Summaries'!AL54,AY$3,$B58)</f>
        <v>976938.4716</v>
      </c>
      <c r="AZ58" s="9">
        <f ca="1">'Station-to-Station Summaries'!AY55+OFFSET('Station-to-Station Summaries'!AL54,AZ$3,$B58)</f>
        <v>1916967.627</v>
      </c>
      <c r="BA58" s="9">
        <f ca="1">'Station-to-Station Summaries'!AZ55+OFFSET('Station-to-Station Summaries'!AL54,BA$3,$B58)</f>
        <v>1204660.0359</v>
      </c>
      <c r="BB58" s="9">
        <f ca="1">'Station-to-Station Summaries'!BA55+OFFSET('Station-to-Station Summaries'!AL54,BB$3,$B58)</f>
        <v>7248787.541999999</v>
      </c>
      <c r="BC58" s="189">
        <f>SUM(AN58:BB58)</f>
        <v>15332786.9001</v>
      </c>
    </row>
    <row r="59" spans="2:55" ht="15">
      <c r="B59">
        <v>2</v>
      </c>
      <c r="C59" s="16" t="s">
        <v>1</v>
      </c>
      <c r="D59" s="187">
        <f ca="1">('Station-to-Station Summaries'!C56+OFFSET('Station-to-Station Summaries'!B54,$B59,D$3))/'Station-to-Station Summaries'!R70</f>
        <v>0</v>
      </c>
      <c r="E59" s="196">
        <f ca="1">'Station-to-Station Summaries'!D56+OFFSET('Station-to-Station Summaries'!B54,E$3,$B59)</f>
        <v>0</v>
      </c>
      <c r="F59" s="8">
        <f ca="1">'Station-to-Station Summaries'!E56+OFFSET('Station-to-Station Summaries'!B54,F$3,$B59)</f>
        <v>0</v>
      </c>
      <c r="G59" s="8">
        <f ca="1">'Station-to-Station Summaries'!F56+OFFSET('Station-to-Station Summaries'!B54,G$3,$B59)</f>
        <v>16730.5176</v>
      </c>
      <c r="H59" s="8">
        <f ca="1">'Station-to-Station Summaries'!G56+OFFSET('Station-to-Station Summaries'!B54,H$3,$B59)</f>
        <v>4199.3535</v>
      </c>
      <c r="I59" s="8">
        <f ca="1">'Station-to-Station Summaries'!H56+OFFSET('Station-to-Station Summaries'!B54,I$3,$B59)</f>
        <v>311.83099999999996</v>
      </c>
      <c r="J59" s="9">
        <f ca="1">'Station-to-Station Summaries'!I56+OFFSET('Station-to-Station Summaries'!B54,J$3,$B59)</f>
        <v>0</v>
      </c>
      <c r="K59" s="9">
        <f ca="1">'Station-to-Station Summaries'!J56+OFFSET('Station-to-Station Summaries'!B54,K$3,$B59)</f>
        <v>0</v>
      </c>
      <c r="L59" s="9">
        <f ca="1">'Station-to-Station Summaries'!K56+OFFSET('Station-to-Station Summaries'!B54,L$3,$B59)</f>
        <v>0</v>
      </c>
      <c r="M59" s="9">
        <f ca="1">'Station-to-Station Summaries'!L56+OFFSET('Station-to-Station Summaries'!B54,M$3,$B59)</f>
        <v>34874.3373</v>
      </c>
      <c r="N59" s="9">
        <f ca="1">'Station-to-Station Summaries'!M56+OFFSET('Station-to-Station Summaries'!B54,N$3,$B59)</f>
        <v>49041.91989999999</v>
      </c>
      <c r="O59" s="9">
        <f ca="1">'Station-to-Station Summaries'!N56+OFFSET('Station-to-Station Summaries'!B54,O$3,$B59)</f>
        <v>19343.0421</v>
      </c>
      <c r="P59" s="9">
        <f ca="1">'Station-to-Station Summaries'!O56+OFFSET('Station-to-Station Summaries'!B54,P$3,$B59)</f>
        <v>0</v>
      </c>
      <c r="Q59" s="9">
        <f ca="1">'Station-to-Station Summaries'!P56+OFFSET('Station-to-Station Summaries'!B54,Q$3,$B59)</f>
        <v>0</v>
      </c>
      <c r="R59" s="9">
        <f ca="1">'Station-to-Station Summaries'!Q56+OFFSET('Station-to-Station Summaries'!B54,R$3,$B59)</f>
        <v>0</v>
      </c>
      <c r="S59" s="189">
        <f>SUM(E59:R59)</f>
        <v>124501.00139999998</v>
      </c>
      <c r="U59" s="16" t="s">
        <v>1</v>
      </c>
      <c r="V59" s="187">
        <f ca="1">('Station-to-Station Summaries'!U56+OFFSET('Station-to-Station Summaries'!T54,$B59,V$3))/'Station-to-Station Summaries'!AJ70</f>
        <v>0</v>
      </c>
      <c r="W59" s="196">
        <f ca="1">'Station-to-Station Summaries'!V56+OFFSET('Station-to-Station Summaries'!T54,W$3,$B59)</f>
        <v>0</v>
      </c>
      <c r="X59" s="8">
        <f ca="1">'Station-to-Station Summaries'!W56+OFFSET('Station-to-Station Summaries'!T54,X$3,$B59)</f>
        <v>0</v>
      </c>
      <c r="Y59" s="8">
        <f ca="1">'Station-to-Station Summaries'!X56+OFFSET('Station-to-Station Summaries'!T54,Y$3,$B59)</f>
        <v>4316.852999999999</v>
      </c>
      <c r="Z59" s="8">
        <f ca="1">'Station-to-Station Summaries'!Y56+OFFSET('Station-to-Station Summaries'!T54,Z$3,$B59)</f>
        <v>2089.4865</v>
      </c>
      <c r="AA59" s="8">
        <f ca="1">'Station-to-Station Summaries'!Z56+OFFSET('Station-to-Station Summaries'!T54,AA$3,$B59)</f>
        <v>0</v>
      </c>
      <c r="AB59" s="9">
        <f ca="1">'Station-to-Station Summaries'!AA56+OFFSET('Station-to-Station Summaries'!T54,AB$3,$B59)</f>
        <v>0</v>
      </c>
      <c r="AC59" s="9">
        <f ca="1">'Station-to-Station Summaries'!AB56+OFFSET('Station-to-Station Summaries'!T54,AC$3,$B59)</f>
        <v>0</v>
      </c>
      <c r="AD59" s="9">
        <f ca="1">'Station-to-Station Summaries'!AC56+OFFSET('Station-to-Station Summaries'!T54,AD$3,$B59)</f>
        <v>0</v>
      </c>
      <c r="AE59" s="9">
        <f ca="1">'Station-to-Station Summaries'!AD56+OFFSET('Station-to-Station Summaries'!T54,AE$3,$B59)</f>
        <v>0</v>
      </c>
      <c r="AF59" s="9">
        <f ca="1">'Station-to-Station Summaries'!AE56+OFFSET('Station-to-Station Summaries'!T54,AF$3,$B59)</f>
        <v>0</v>
      </c>
      <c r="AG59" s="9">
        <f ca="1">'Station-to-Station Summaries'!AF56+OFFSET('Station-to-Station Summaries'!T54,AG$3,$B59)</f>
        <v>0</v>
      </c>
      <c r="AH59" s="9">
        <f ca="1">'Station-to-Station Summaries'!AG56+OFFSET('Station-to-Station Summaries'!T54,AH$3,$B59)</f>
        <v>0</v>
      </c>
      <c r="AI59" s="9">
        <f ca="1">'Station-to-Station Summaries'!AH56+OFFSET('Station-to-Station Summaries'!T54,AI$3,$B59)</f>
        <v>0</v>
      </c>
      <c r="AJ59" s="9">
        <f ca="1">'Station-to-Station Summaries'!AI56+OFFSET('Station-to-Station Summaries'!T54,AJ$3,$B59)</f>
        <v>0</v>
      </c>
      <c r="AK59" s="189">
        <f>SUM(W59:AJ59)</f>
        <v>6406.339499999999</v>
      </c>
      <c r="AM59" s="16" t="s">
        <v>1</v>
      </c>
      <c r="AN59" s="187">
        <f ca="1">('Station-to-Station Summaries'!AM56+OFFSET('Station-to-Station Summaries'!AL54,$B59,AN$3))/'Station-to-Station Summaries'!BB70</f>
        <v>0</v>
      </c>
      <c r="AO59" s="196">
        <f ca="1">'Station-to-Station Summaries'!AN56+OFFSET('Station-to-Station Summaries'!AL54,AO$3,$B59)</f>
        <v>0</v>
      </c>
      <c r="AP59" s="8">
        <f ca="1">'Station-to-Station Summaries'!AO56+OFFSET('Station-to-Station Summaries'!AL54,AP$3,$B59)</f>
        <v>0</v>
      </c>
      <c r="AQ59" s="8">
        <f ca="1">'Station-to-Station Summaries'!AP56+OFFSET('Station-to-Station Summaries'!AL54,AQ$3,$B59)</f>
        <v>21047.370600000002</v>
      </c>
      <c r="AR59" s="8">
        <f ca="1">'Station-to-Station Summaries'!AQ56+OFFSET('Station-to-Station Summaries'!AL54,AR$3,$B59)</f>
        <v>6288.84</v>
      </c>
      <c r="AS59" s="8">
        <f ca="1">'Station-to-Station Summaries'!AR56+OFFSET('Station-to-Station Summaries'!AL54,AS$3,$B59)</f>
        <v>311.83099999999996</v>
      </c>
      <c r="AT59" s="9">
        <f ca="1">'Station-to-Station Summaries'!AS56+OFFSET('Station-to-Station Summaries'!AL54,AT$3,$B59)</f>
        <v>0</v>
      </c>
      <c r="AU59" s="9">
        <f ca="1">'Station-to-Station Summaries'!AT56+OFFSET('Station-to-Station Summaries'!AL54,AU$3,$B59)</f>
        <v>0</v>
      </c>
      <c r="AV59" s="9">
        <f ca="1">'Station-to-Station Summaries'!AU56+OFFSET('Station-to-Station Summaries'!AL54,AV$3,$B59)</f>
        <v>0</v>
      </c>
      <c r="AW59" s="9">
        <f ca="1">'Station-to-Station Summaries'!AV56+OFFSET('Station-to-Station Summaries'!AL54,AW$3,$B59)</f>
        <v>34874.3373</v>
      </c>
      <c r="AX59" s="9">
        <f ca="1">'Station-to-Station Summaries'!AW56+OFFSET('Station-to-Station Summaries'!AL54,AX$3,$B59)</f>
        <v>49041.91989999999</v>
      </c>
      <c r="AY59" s="9">
        <f ca="1">'Station-to-Station Summaries'!AX56+OFFSET('Station-to-Station Summaries'!AL54,AY$3,$B59)</f>
        <v>19343.0421</v>
      </c>
      <c r="AZ59" s="9">
        <f ca="1">'Station-to-Station Summaries'!AY56+OFFSET('Station-to-Station Summaries'!AL54,AZ$3,$B59)</f>
        <v>0</v>
      </c>
      <c r="BA59" s="9">
        <f ca="1">'Station-to-Station Summaries'!AZ56+OFFSET('Station-to-Station Summaries'!AL54,BA$3,$B59)</f>
        <v>0</v>
      </c>
      <c r="BB59" s="9">
        <f ca="1">'Station-to-Station Summaries'!BA56+OFFSET('Station-to-Station Summaries'!AL54,BB$3,$B59)</f>
        <v>0</v>
      </c>
      <c r="BC59" s="189">
        <f>SUM(AO59:BB59)</f>
        <v>130907.34089999998</v>
      </c>
    </row>
    <row r="60" spans="2:55" ht="15">
      <c r="B60">
        <v>3</v>
      </c>
      <c r="C60" s="16" t="s">
        <v>2</v>
      </c>
      <c r="D60" s="187">
        <f ca="1">('Station-to-Station Summaries'!C57+OFFSET('Station-to-Station Summaries'!B54,$B60,D$3))/'Station-to-Station Summaries'!R70</f>
        <v>0.003657494922578155</v>
      </c>
      <c r="E60" s="187">
        <f ca="1">('Station-to-Station Summaries'!D57+OFFSET('Station-to-Station Summaries'!B54,$B60,E$3))/'Station-to-Station Summaries'!R70</f>
        <v>0</v>
      </c>
      <c r="F60" s="196">
        <f ca="1">'Station-to-Station Summaries'!E57+OFFSET('Station-to-Station Summaries'!B54,F$3,$B60)</f>
        <v>0</v>
      </c>
      <c r="G60" s="8">
        <f ca="1">'Station-to-Station Summaries'!F57+OFFSET('Station-to-Station Summaries'!B54,G$3,$B60)</f>
        <v>1367.926</v>
      </c>
      <c r="H60" s="8">
        <f ca="1">'Station-to-Station Summaries'!G57+OFFSET('Station-to-Station Summaries'!B54,H$3,$B60)</f>
        <v>2361.1366</v>
      </c>
      <c r="I60" s="8">
        <f ca="1">'Station-to-Station Summaries'!H57+OFFSET('Station-to-Station Summaries'!B54,I$3,$B60)</f>
        <v>6949.4127</v>
      </c>
      <c r="J60" s="9">
        <f ca="1">'Station-to-Station Summaries'!I57+OFFSET('Station-to-Station Summaries'!B54,J$3,$B60)</f>
        <v>1092.2148</v>
      </c>
      <c r="K60" s="9">
        <f ca="1">'Station-to-Station Summaries'!J57+OFFSET('Station-to-Station Summaries'!B54,K$3,$B60)</f>
        <v>7165.604800000001</v>
      </c>
      <c r="L60" s="9">
        <f ca="1">'Station-to-Station Summaries'!K57+OFFSET('Station-to-Station Summaries'!B54,L$3,$B60)</f>
        <v>9544.1556</v>
      </c>
      <c r="M60" s="9">
        <f ca="1">'Station-to-Station Summaries'!L57+OFFSET('Station-to-Station Summaries'!B54,M$3,$B60)</f>
        <v>16951.3344</v>
      </c>
      <c r="N60" s="9">
        <f ca="1">'Station-to-Station Summaries'!M57+OFFSET('Station-to-Station Summaries'!B54,N$3,$B60)</f>
        <v>22525.2225</v>
      </c>
      <c r="O60" s="9">
        <f ca="1">'Station-to-Station Summaries'!N57+OFFSET('Station-to-Station Summaries'!B54,O$3,$B60)</f>
        <v>11120.022</v>
      </c>
      <c r="P60" s="9">
        <f ca="1">'Station-to-Station Summaries'!O57+OFFSET('Station-to-Station Summaries'!B54,P$3,$B60)</f>
        <v>11629.7608</v>
      </c>
      <c r="Q60" s="9">
        <f ca="1">'Station-to-Station Summaries'!P57+OFFSET('Station-to-Station Summaries'!B54,Q$3,$B60)</f>
        <v>15871.1475</v>
      </c>
      <c r="R60" s="9">
        <f ca="1">'Station-to-Station Summaries'!Q57+OFFSET('Station-to-Station Summaries'!B54,R$3,$B60)</f>
        <v>117145.413</v>
      </c>
      <c r="S60" s="189">
        <f>SUM(F60:R60)</f>
        <v>223723.3507</v>
      </c>
      <c r="U60" s="16" t="s">
        <v>2</v>
      </c>
      <c r="V60" s="187">
        <f ca="1">('Station-to-Station Summaries'!U57+OFFSET('Station-to-Station Summaries'!T54,$B60,V$3))/'Station-to-Station Summaries'!AJ70</f>
        <v>0.000791512707184386</v>
      </c>
      <c r="W60" s="187">
        <f ca="1">('Station-to-Station Summaries'!V57+OFFSET('Station-to-Station Summaries'!T54,$B60,W$3))/'Station-to-Station Summaries'!AJ70</f>
        <v>0</v>
      </c>
      <c r="X60" s="196">
        <f ca="1">'Station-to-Station Summaries'!W57+OFFSET('Station-to-Station Summaries'!T54,X$3,$B60)</f>
        <v>0</v>
      </c>
      <c r="Y60" s="8">
        <f ca="1">'Station-to-Station Summaries'!X57+OFFSET('Station-to-Station Summaries'!T54,Y$3,$B60)</f>
        <v>548.2014999999999</v>
      </c>
      <c r="Z60" s="8">
        <f ca="1">'Station-to-Station Summaries'!Y57+OFFSET('Station-to-Station Summaries'!T54,Z$3,$B60)</f>
        <v>226.9366</v>
      </c>
      <c r="AA60" s="8">
        <f ca="1">'Station-to-Station Summaries'!Z57+OFFSET('Station-to-Station Summaries'!T54,AA$3,$B60)</f>
        <v>2031.9516</v>
      </c>
      <c r="AB60" s="9">
        <f ca="1">'Station-to-Station Summaries'!AA57+OFFSET('Station-to-Station Summaries'!T54,AB$3,$B60)</f>
        <v>8713.974600000001</v>
      </c>
      <c r="AC60" s="9">
        <f ca="1">'Station-to-Station Summaries'!AB57+OFFSET('Station-to-Station Summaries'!T54,AC$3,$B60)</f>
        <v>7102.4226</v>
      </c>
      <c r="AD60" s="9">
        <f ca="1">'Station-to-Station Summaries'!AC57+OFFSET('Station-to-Station Summaries'!T54,AD$3,$B60)</f>
        <v>4385.621999999999</v>
      </c>
      <c r="AE60" s="9">
        <f ca="1">'Station-to-Station Summaries'!AD57+OFFSET('Station-to-Station Summaries'!T54,AE$3,$B60)</f>
        <v>19880.9856</v>
      </c>
      <c r="AF60" s="9">
        <f ca="1">'Station-to-Station Summaries'!AE57+OFFSET('Station-to-Station Summaries'!T54,AF$3,$B60)</f>
        <v>14922.5065</v>
      </c>
      <c r="AG60" s="9">
        <f ca="1">'Station-to-Station Summaries'!AF57+OFFSET('Station-to-Station Summaries'!T54,AG$3,$B60)</f>
        <v>4761.576</v>
      </c>
      <c r="AH60" s="9">
        <f ca="1">'Station-to-Station Summaries'!AG57+OFFSET('Station-to-Station Summaries'!T54,AH$3,$B60)</f>
        <v>67685.5123</v>
      </c>
      <c r="AI60" s="9">
        <f ca="1">'Station-to-Station Summaries'!AH57+OFFSET('Station-to-Station Summaries'!T54,AI$3,$B60)</f>
        <v>21203.538</v>
      </c>
      <c r="AJ60" s="9">
        <f ca="1">'Station-to-Station Summaries'!AI57+OFFSET('Station-to-Station Summaries'!T54,AJ$3,$B60)</f>
        <v>127338.0024</v>
      </c>
      <c r="AK60" s="189">
        <f>SUM(X60:AJ60)</f>
        <v>278801.2297</v>
      </c>
      <c r="AM60" s="16" t="s">
        <v>2</v>
      </c>
      <c r="AN60" s="187">
        <f ca="1">('Station-to-Station Summaries'!AM57+OFFSET('Station-to-Station Summaries'!AL54,$B60,AN$3))/'Station-to-Station Summaries'!BB70</f>
        <v>0.0020604310276584213</v>
      </c>
      <c r="AO60" s="187">
        <f ca="1">('Station-to-Station Summaries'!AN57+OFFSET('Station-to-Station Summaries'!AL54,$B60,AO$3))/'Station-to-Station Summaries'!BB70</f>
        <v>0</v>
      </c>
      <c r="AP60" s="196">
        <f ca="1">'Station-to-Station Summaries'!AO57+OFFSET('Station-to-Station Summaries'!AL54,AP$3,$B60)</f>
        <v>0</v>
      </c>
      <c r="AQ60" s="8">
        <f ca="1">'Station-to-Station Summaries'!AP57+OFFSET('Station-to-Station Summaries'!AL54,AQ$3,$B60)</f>
        <v>1916.1275</v>
      </c>
      <c r="AR60" s="8">
        <f ca="1">'Station-to-Station Summaries'!AQ57+OFFSET('Station-to-Station Summaries'!AL54,AR$3,$B60)</f>
        <v>2588.0732</v>
      </c>
      <c r="AS60" s="8">
        <f ca="1">'Station-to-Station Summaries'!AR57+OFFSET('Station-to-Station Summaries'!AL54,AS$3,$B60)</f>
        <v>8981.3643</v>
      </c>
      <c r="AT60" s="9">
        <f ca="1">'Station-to-Station Summaries'!AS57+OFFSET('Station-to-Station Summaries'!AL54,AT$3,$B60)</f>
        <v>9806.189400000001</v>
      </c>
      <c r="AU60" s="9">
        <f ca="1">'Station-to-Station Summaries'!AT57+OFFSET('Station-to-Station Summaries'!AL54,AU$3,$B60)</f>
        <v>14268.0274</v>
      </c>
      <c r="AV60" s="9">
        <f ca="1">'Station-to-Station Summaries'!AU57+OFFSET('Station-to-Station Summaries'!AL54,AV$3,$B60)</f>
        <v>13929.777600000001</v>
      </c>
      <c r="AW60" s="9">
        <f ca="1">'Station-to-Station Summaries'!AV57+OFFSET('Station-to-Station Summaries'!AL54,AW$3,$B60)</f>
        <v>36832.32000000001</v>
      </c>
      <c r="AX60" s="9">
        <f ca="1">'Station-to-Station Summaries'!AW57+OFFSET('Station-to-Station Summaries'!AL54,AX$3,$B60)</f>
        <v>37447.729</v>
      </c>
      <c r="AY60" s="9">
        <f ca="1">'Station-to-Station Summaries'!AX57+OFFSET('Station-to-Station Summaries'!AL54,AY$3,$B60)</f>
        <v>15881.598000000002</v>
      </c>
      <c r="AZ60" s="9">
        <f ca="1">'Station-to-Station Summaries'!AY57+OFFSET('Station-to-Station Summaries'!AL54,AZ$3,$B60)</f>
        <v>79315.2731</v>
      </c>
      <c r="BA60" s="9">
        <f ca="1">'Station-to-Station Summaries'!AZ57+OFFSET('Station-to-Station Summaries'!AL54,BA$3,$B60)</f>
        <v>37074.68549999999</v>
      </c>
      <c r="BB60" s="9">
        <f ca="1">'Station-to-Station Summaries'!BA57+OFFSET('Station-to-Station Summaries'!AL54,BB$3,$B60)</f>
        <v>244483.4154</v>
      </c>
      <c r="BC60" s="189">
        <f>SUM(AP60:BB60)</f>
        <v>502524.5804</v>
      </c>
    </row>
    <row r="61" spans="2:55" ht="15">
      <c r="B61">
        <v>4</v>
      </c>
      <c r="C61" s="16" t="s">
        <v>3</v>
      </c>
      <c r="D61" s="187">
        <f ca="1">('Station-to-Station Summaries'!C58+OFFSET('Station-to-Station Summaries'!B54,$B61,D$3))/'Station-to-Station Summaries'!R70</f>
        <v>0.0023467312863689094</v>
      </c>
      <c r="E61" s="187">
        <f ca="1">('Station-to-Station Summaries'!D58+OFFSET('Station-to-Station Summaries'!B54,$B61,E$3))/'Station-to-Station Summaries'!R70</f>
        <v>0.0014808969742945652</v>
      </c>
      <c r="F61" s="187">
        <f ca="1">('Station-to-Station Summaries'!E58+OFFSET('Station-to-Station Summaries'!B54,$B61,F$3))/'Station-to-Station Summaries'!R70</f>
        <v>0.00012119690543339746</v>
      </c>
      <c r="G61" s="196">
        <f ca="1">'Station-to-Station Summaries'!F58+OFFSET('Station-to-Station Summaries'!B54,G$3,$B61)</f>
        <v>0</v>
      </c>
      <c r="H61" s="8">
        <f ca="1">'Station-to-Station Summaries'!G58+OFFSET('Station-to-Station Summaries'!B54,H$3,$B61)</f>
        <v>2960.8527999999997</v>
      </c>
      <c r="I61" s="8">
        <f ca="1">'Station-to-Station Summaries'!H58+OFFSET('Station-to-Station Summaries'!B54,I$3,$B61)</f>
        <v>7514.1276</v>
      </c>
      <c r="J61" s="9">
        <f ca="1">'Station-to-Station Summaries'!I58+OFFSET('Station-to-Station Summaries'!B54,J$3,$B61)</f>
        <v>2243.4692</v>
      </c>
      <c r="K61" s="9">
        <f ca="1">'Station-to-Station Summaries'!J58+OFFSET('Station-to-Station Summaries'!B54,K$3,$B61)</f>
        <v>1441.7964</v>
      </c>
      <c r="L61" s="9">
        <f ca="1">'Station-to-Station Summaries'!K58+OFFSET('Station-to-Station Summaries'!B54,L$3,$B61)</f>
        <v>1441.9782</v>
      </c>
      <c r="M61" s="9">
        <f ca="1">'Station-to-Station Summaries'!L58+OFFSET('Station-to-Station Summaries'!B54,M$3,$B61)</f>
        <v>44096.39</v>
      </c>
      <c r="N61" s="9">
        <f ca="1">'Station-to-Station Summaries'!M58+OFFSET('Station-to-Station Summaries'!B54,N$3,$B61)</f>
        <v>46679.3045</v>
      </c>
      <c r="O61" s="9">
        <f ca="1">'Station-to-Station Summaries'!N58+OFFSET('Station-to-Station Summaries'!B54,O$3,$B61)</f>
        <v>18572.778000000002</v>
      </c>
      <c r="P61" s="9">
        <f ca="1">'Station-to-Station Summaries'!O58+OFFSET('Station-to-Station Summaries'!B54,P$3,$B61)</f>
        <v>21054.2434</v>
      </c>
      <c r="Q61" s="9">
        <f ca="1">'Station-to-Station Summaries'!P58+OFFSET('Station-to-Station Summaries'!B54,Q$3,$B61)</f>
        <v>45.855</v>
      </c>
      <c r="R61" s="9">
        <f ca="1">'Station-to-Station Summaries'!Q58+OFFSET('Station-to-Station Summaries'!B54,R$3,$B61)</f>
        <v>9020.4708</v>
      </c>
      <c r="S61" s="189">
        <f>SUM(G61:R61)</f>
        <v>155071.26590000003</v>
      </c>
      <c r="U61" s="16" t="s">
        <v>3</v>
      </c>
      <c r="V61" s="187">
        <f ca="1">('Station-to-Station Summaries'!U58+OFFSET('Station-to-Station Summaries'!T54,$B61,V$3))/'Station-to-Station Summaries'!AJ70</f>
        <v>0.0013161659734855532</v>
      </c>
      <c r="W61" s="187">
        <f ca="1">('Station-to-Station Summaries'!V58+OFFSET('Station-to-Station Summaries'!T54,$B61,W$3))/'Station-to-Station Summaries'!AJ70</f>
        <v>0.00030359464351065575</v>
      </c>
      <c r="X61" s="187">
        <f ca="1">('Station-to-Station Summaries'!W58+OFFSET('Station-to-Station Summaries'!T54,$B61,X$3))/'Station-to-Station Summaries'!AJ70</f>
        <v>3.859051037887746E-05</v>
      </c>
      <c r="Y61" s="196">
        <f ca="1">'Station-to-Station Summaries'!X58+OFFSET('Station-to-Station Summaries'!T54,Y$3,$B61)</f>
        <v>0</v>
      </c>
      <c r="Z61" s="8">
        <f ca="1">'Station-to-Station Summaries'!Y58+OFFSET('Station-to-Station Summaries'!T54,Z$3,$B61)</f>
        <v>541.2719999999999</v>
      </c>
      <c r="AA61" s="8">
        <f ca="1">'Station-to-Station Summaries'!Z58+OFFSET('Station-to-Station Summaries'!T54,AA$3,$B61)</f>
        <v>2185.0437</v>
      </c>
      <c r="AB61" s="9">
        <f ca="1">'Station-to-Station Summaries'!AA58+OFFSET('Station-to-Station Summaries'!T54,AB$3,$B61)</f>
        <v>18186.6881</v>
      </c>
      <c r="AC61" s="9">
        <f ca="1">'Station-to-Station Summaries'!AB58+OFFSET('Station-to-Station Summaries'!T54,AC$3,$B61)</f>
        <v>16295.0854</v>
      </c>
      <c r="AD61" s="9">
        <f ca="1">'Station-to-Station Summaries'!AC58+OFFSET('Station-to-Station Summaries'!T54,AD$3,$B61)</f>
        <v>9650.1618</v>
      </c>
      <c r="AE61" s="9">
        <f ca="1">'Station-to-Station Summaries'!AD58+OFFSET('Station-to-Station Summaries'!T54,AE$3,$B61)</f>
        <v>44096.39</v>
      </c>
      <c r="AF61" s="9">
        <f ca="1">'Station-to-Station Summaries'!AE58+OFFSET('Station-to-Station Summaries'!T54,AF$3,$B61)</f>
        <v>29106.993000000002</v>
      </c>
      <c r="AG61" s="9">
        <f ca="1">'Station-to-Station Summaries'!AF58+OFFSET('Station-to-Station Summaries'!T54,AG$3,$B61)</f>
        <v>9054.5805</v>
      </c>
      <c r="AH61" s="9">
        <f ca="1">'Station-to-Station Summaries'!AG58+OFFSET('Station-to-Station Summaries'!T54,AH$3,$B61)</f>
        <v>141028.0207</v>
      </c>
      <c r="AI61" s="9">
        <f ca="1">'Station-to-Station Summaries'!AH58+OFFSET('Station-to-Station Summaries'!T54,AI$3,$B61)</f>
        <v>64754.902500000004</v>
      </c>
      <c r="AJ61" s="9">
        <f ca="1">'Station-to-Station Summaries'!AI58+OFFSET('Station-to-Station Summaries'!T54,AJ$3,$B61)</f>
        <v>410153.9904</v>
      </c>
      <c r="AK61" s="189">
        <f>SUM(Y61:AJ61)</f>
        <v>745053.1281000001</v>
      </c>
      <c r="AM61" s="16" t="s">
        <v>3</v>
      </c>
      <c r="AN61" s="187">
        <f ca="1">('Station-to-Station Summaries'!AM58+OFFSET('Station-to-Station Summaries'!AL54,$B61,AN$3))/'Station-to-Station Summaries'!BB70</f>
        <v>0.0017724504538772351</v>
      </c>
      <c r="AO61" s="187">
        <f ca="1">('Station-to-Station Summaries'!AN58+OFFSET('Station-to-Station Summaries'!AL54,$B61,AO$3))/'Station-to-Station Summaries'!BB70</f>
        <v>0.0008248471789396768</v>
      </c>
      <c r="AP61" s="187">
        <f ca="1">('Station-to-Station Summaries'!AO58+OFFSET('Station-to-Station Summaries'!AL54,$B61,AP$3))/'Station-to-Station Summaries'!BB70</f>
        <v>7.516462710227605E-05</v>
      </c>
      <c r="AQ61" s="196">
        <f ca="1">'Station-to-Station Summaries'!AP58+OFFSET('Station-to-Station Summaries'!AL54,AQ$3,$B61)</f>
        <v>0</v>
      </c>
      <c r="AR61" s="8">
        <f ca="1">'Station-to-Station Summaries'!AQ58+OFFSET('Station-to-Station Summaries'!AL54,AR$3,$B61)</f>
        <v>3502.1247999999996</v>
      </c>
      <c r="AS61" s="8">
        <f ca="1">'Station-to-Station Summaries'!AR58+OFFSET('Station-to-Station Summaries'!AL54,AS$3,$B61)</f>
        <v>9699.1713</v>
      </c>
      <c r="AT61" s="9">
        <f ca="1">'Station-to-Station Summaries'!AS58+OFFSET('Station-to-Station Summaries'!AL54,AT$3,$B61)</f>
        <v>20430.1573</v>
      </c>
      <c r="AU61" s="9">
        <f ca="1">'Station-to-Station Summaries'!AT58+OFFSET('Station-to-Station Summaries'!AL54,AU$3,$B61)</f>
        <v>17736.8818</v>
      </c>
      <c r="AV61" s="9">
        <f ca="1">'Station-to-Station Summaries'!AU58+OFFSET('Station-to-Station Summaries'!AL54,AV$3,$B61)</f>
        <v>11092.14</v>
      </c>
      <c r="AW61" s="9">
        <f ca="1">'Station-to-Station Summaries'!AV58+OFFSET('Station-to-Station Summaries'!AL54,AW$3,$B61)</f>
        <v>88192.78</v>
      </c>
      <c r="AX61" s="9">
        <f ca="1">'Station-to-Station Summaries'!AW58+OFFSET('Station-to-Station Summaries'!AL54,AX$3,$B61)</f>
        <v>75786.2975</v>
      </c>
      <c r="AY61" s="9">
        <f ca="1">'Station-to-Station Summaries'!AX58+OFFSET('Station-to-Station Summaries'!AL54,AY$3,$B61)</f>
        <v>27627.358500000002</v>
      </c>
      <c r="AZ61" s="9">
        <f ca="1">'Station-to-Station Summaries'!AY58+OFFSET('Station-to-Station Summaries'!AL54,AZ$3,$B61)</f>
        <v>162082.26409999997</v>
      </c>
      <c r="BA61" s="9">
        <f ca="1">'Station-to-Station Summaries'!AZ58+OFFSET('Station-to-Station Summaries'!AL54,BA$3,$B61)</f>
        <v>64800.75750000001</v>
      </c>
      <c r="BB61" s="9">
        <f ca="1">'Station-to-Station Summaries'!BA58+OFFSET('Station-to-Station Summaries'!AL54,BB$3,$B61)</f>
        <v>419174.4612</v>
      </c>
      <c r="BC61" s="189">
        <f>SUM(AQ61:BB61)</f>
        <v>900124.3940000001</v>
      </c>
    </row>
    <row r="62" spans="2:55" ht="15">
      <c r="B62">
        <v>5</v>
      </c>
      <c r="C62" s="16" t="s">
        <v>4</v>
      </c>
      <c r="D62" s="187">
        <f ca="1">('Station-to-Station Summaries'!C59+OFFSET('Station-to-Station Summaries'!B54,$B62,D$3))/'Station-to-Station Summaries'!R70</f>
        <v>0.007215363615470768</v>
      </c>
      <c r="E62" s="187">
        <f ca="1">('Station-to-Station Summaries'!D59+OFFSET('Station-to-Station Summaries'!B54,$B62,E$3))/'Station-to-Station Summaries'!R70</f>
        <v>0.0003703707065806346</v>
      </c>
      <c r="F62" s="187">
        <f ca="1">('Station-to-Station Summaries'!E59+OFFSET('Station-to-Station Summaries'!B54,$B62,F$3))/'Station-to-Station Summaries'!R70</f>
        <v>0.0002080408914418732</v>
      </c>
      <c r="G62" s="187">
        <f ca="1">('Station-to-Station Summaries'!F59+OFFSET('Station-to-Station Summaries'!B54,$B62,G$3))/'Station-to-Station Summaries'!R70</f>
        <v>0.0002607355726026097</v>
      </c>
      <c r="H62" s="196">
        <f ca="1">'Station-to-Station Summaries'!G59+OFFSET('Station-to-Station Summaries'!B54,H$3,$B62)</f>
        <v>0</v>
      </c>
      <c r="I62" s="8">
        <f ca="1">'Station-to-Station Summaries'!H59+OFFSET('Station-to-Station Summaries'!B54,I$3,$B62)</f>
        <v>12693.538400000001</v>
      </c>
      <c r="J62" s="9">
        <f ca="1">'Station-to-Station Summaries'!I59+OFFSET('Station-to-Station Summaries'!B54,J$3,$B62)</f>
        <v>3490.2636</v>
      </c>
      <c r="K62" s="9">
        <f ca="1">'Station-to-Station Summaries'!J59+OFFSET('Station-to-Station Summaries'!B54,K$3,$B62)</f>
        <v>30371.946799999998</v>
      </c>
      <c r="L62" s="9">
        <f ca="1">'Station-to-Station Summaries'!K59+OFFSET('Station-to-Station Summaries'!B54,L$3,$B62)</f>
        <v>7519.2621</v>
      </c>
      <c r="M62" s="9">
        <f ca="1">'Station-to-Station Summaries'!L59+OFFSET('Station-to-Station Summaries'!B54,M$3,$B62)</f>
        <v>125883.93600000002</v>
      </c>
      <c r="N62" s="9">
        <f ca="1">'Station-to-Station Summaries'!M59+OFFSET('Station-to-Station Summaries'!B54,N$3,$B62)</f>
        <v>122207.5731</v>
      </c>
      <c r="O62" s="9">
        <f ca="1">'Station-to-Station Summaries'!N59+OFFSET('Station-to-Station Summaries'!B54,O$3,$B62)</f>
        <v>36105.9451</v>
      </c>
      <c r="P62" s="9">
        <f ca="1">'Station-to-Station Summaries'!O59+OFFSET('Station-to-Station Summaries'!B54,P$3,$B62)</f>
        <v>54744.319</v>
      </c>
      <c r="Q62" s="9">
        <f ca="1">'Station-to-Station Summaries'!P59+OFFSET('Station-to-Station Summaries'!B54,Q$3,$B62)</f>
        <v>97633.0718</v>
      </c>
      <c r="R62" s="9">
        <f ca="1">'Station-to-Station Summaries'!Q59+OFFSET('Station-to-Station Summaries'!B54,R$3,$B62)</f>
        <v>778169.1568000001</v>
      </c>
      <c r="S62" s="189">
        <f>SUM(H62:R62)</f>
        <v>1268819.0127000003</v>
      </c>
      <c r="U62" s="16" t="s">
        <v>4</v>
      </c>
      <c r="V62" s="187">
        <f ca="1">('Station-to-Station Summaries'!U59+OFFSET('Station-to-Station Summaries'!T54,$B62,V$3))/'Station-to-Station Summaries'!AJ70</f>
        <v>0.0056328076976798706</v>
      </c>
      <c r="W62" s="187">
        <f ca="1">('Station-to-Station Summaries'!V59+OFFSET('Station-to-Station Summaries'!T54,$B62,W$3))/'Station-to-Station Summaries'!AJ70</f>
        <v>0.00014642159749151564</v>
      </c>
      <c r="X62" s="187">
        <f ca="1">('Station-to-Station Summaries'!W59+OFFSET('Station-to-Station Summaries'!T54,$B62,X$3))/'Station-to-Station Summaries'!AJ70</f>
        <v>1.5887059160026018E-05</v>
      </c>
      <c r="Y62" s="187">
        <f ca="1">('Station-to-Station Summaries'!X59+OFFSET('Station-to-Station Summaries'!T54,$B62,Y$3))/'Station-to-Station Summaries'!AJ70</f>
        <v>3.787131694765445E-05</v>
      </c>
      <c r="Z62" s="196">
        <f ca="1">'Station-to-Station Summaries'!Y59+OFFSET('Station-to-Station Summaries'!T54,Z$3,$B62)</f>
        <v>0</v>
      </c>
      <c r="AA62" s="8">
        <f ca="1">'Station-to-Station Summaries'!Z59+OFFSET('Station-to-Station Summaries'!T54,AA$3,$B62)</f>
        <v>4668.6224</v>
      </c>
      <c r="AB62" s="9">
        <f ca="1">'Station-to-Station Summaries'!AA59+OFFSET('Station-to-Station Summaries'!T54,AB$3,$B62)</f>
        <v>30434.380800000003</v>
      </c>
      <c r="AC62" s="9">
        <f ca="1">'Station-to-Station Summaries'!AB59+OFFSET('Station-to-Station Summaries'!T54,AC$3,$B62)</f>
        <v>115047.8208</v>
      </c>
      <c r="AD62" s="9">
        <f ca="1">'Station-to-Station Summaries'!AC59+OFFSET('Station-to-Station Summaries'!T54,AD$3,$B62)</f>
        <v>64178.490600000005</v>
      </c>
      <c r="AE62" s="9">
        <f ca="1">'Station-to-Station Summaries'!AD59+OFFSET('Station-to-Station Summaries'!T54,AE$3,$B62)</f>
        <v>282926.7225</v>
      </c>
      <c r="AF62" s="9">
        <f ca="1">'Station-to-Station Summaries'!AE59+OFFSET('Station-to-Station Summaries'!T54,AF$3,$B62)</f>
        <v>174314.9865</v>
      </c>
      <c r="AG62" s="9">
        <f ca="1">'Station-to-Station Summaries'!AF59+OFFSET('Station-to-Station Summaries'!T54,AG$3,$B62)</f>
        <v>148916.4976</v>
      </c>
      <c r="AH62" s="9">
        <f ca="1">'Station-to-Station Summaries'!AG59+OFFSET('Station-to-Station Summaries'!T54,AH$3,$B62)</f>
        <v>252308.33040000004</v>
      </c>
      <c r="AI62" s="9">
        <f ca="1">'Station-to-Station Summaries'!AH59+OFFSET('Station-to-Station Summaries'!T54,AI$3,$B62)</f>
        <v>129461.1945</v>
      </c>
      <c r="AJ62" s="9">
        <f ca="1">'Station-to-Station Summaries'!AI59+OFFSET('Station-to-Station Summaries'!T54,AJ$3,$B62)</f>
        <v>803493.8128</v>
      </c>
      <c r="AK62" s="189">
        <f>SUM(Z62:AJ62)</f>
        <v>2005750.8588999999</v>
      </c>
      <c r="AM62" s="16" t="s">
        <v>4</v>
      </c>
      <c r="AN62" s="187">
        <f ca="1">('Station-to-Station Summaries'!AM59+OFFSET('Station-to-Station Summaries'!AL54,$B62,AN$3))/'Station-to-Station Summaries'!BB70</f>
        <v>0.006333486922579935</v>
      </c>
      <c r="AO62" s="187">
        <f ca="1">('Station-to-Station Summaries'!AN59+OFFSET('Station-to-Station Summaries'!AL54,$B62,AO$3))/'Station-to-Station Summaries'!BB70</f>
        <v>0.0002455754323794888</v>
      </c>
      <c r="AP62" s="187">
        <f ca="1">('Station-to-Station Summaries'!AO59+OFFSET('Station-to-Station Summaries'!AL54,$B62,AP$3))/'Station-to-Station Summaries'!BB70</f>
        <v>0.00010096348315947866</v>
      </c>
      <c r="AQ62" s="187">
        <f ca="1">('Station-to-Station Summaries'!AP59+OFFSET('Station-to-Station Summaries'!AL54,$B62,AQ$3))/'Station-to-Station Summaries'!BB70</f>
        <v>0.00013654483120061262</v>
      </c>
      <c r="AR62" s="196">
        <f ca="1">'Station-to-Station Summaries'!AQ59+OFFSET('Station-to-Station Summaries'!AL54,AR$3,$B62)</f>
        <v>0</v>
      </c>
      <c r="AS62" s="8">
        <f ca="1">'Station-to-Station Summaries'!AR59+OFFSET('Station-to-Station Summaries'!AL54,AS$3,$B62)</f>
        <v>17362.1608</v>
      </c>
      <c r="AT62" s="9">
        <f ca="1">'Station-to-Station Summaries'!AS59+OFFSET('Station-to-Station Summaries'!AL54,AT$3,$B62)</f>
        <v>33924.644400000005</v>
      </c>
      <c r="AU62" s="9">
        <f ca="1">'Station-to-Station Summaries'!AT59+OFFSET('Station-to-Station Summaries'!AL54,AU$3,$B62)</f>
        <v>145419.76760000002</v>
      </c>
      <c r="AV62" s="9">
        <f ca="1">'Station-to-Station Summaries'!AU59+OFFSET('Station-to-Station Summaries'!AL54,AV$3,$B62)</f>
        <v>71697.75270000001</v>
      </c>
      <c r="AW62" s="9">
        <f ca="1">'Station-to-Station Summaries'!AV59+OFFSET('Station-to-Station Summaries'!AL54,AW$3,$B62)</f>
        <v>408810.6585</v>
      </c>
      <c r="AX62" s="9">
        <f ca="1">'Station-to-Station Summaries'!AW59+OFFSET('Station-to-Station Summaries'!AL54,AX$3,$B62)</f>
        <v>296522.5596</v>
      </c>
      <c r="AY62" s="9">
        <f ca="1">'Station-to-Station Summaries'!AX59+OFFSET('Station-to-Station Summaries'!AL54,AY$3,$B62)</f>
        <v>185022.44269999999</v>
      </c>
      <c r="AZ62" s="9">
        <f ca="1">'Station-to-Station Summaries'!AY59+OFFSET('Station-to-Station Summaries'!AL54,AZ$3,$B62)</f>
        <v>307052.6494</v>
      </c>
      <c r="BA62" s="9">
        <f ca="1">'Station-to-Station Summaries'!AZ59+OFFSET('Station-to-Station Summaries'!AL54,BA$3,$B62)</f>
        <v>227094.26630000002</v>
      </c>
      <c r="BB62" s="9">
        <f ca="1">'Station-to-Station Summaries'!BA59+OFFSET('Station-to-Station Summaries'!AL54,BB$3,$B62)</f>
        <v>1581662.9696000002</v>
      </c>
      <c r="BC62" s="189">
        <f>SUM(AR62:BB62)</f>
        <v>3274569.8716</v>
      </c>
    </row>
    <row r="63" spans="2:55" ht="15">
      <c r="B63">
        <v>6</v>
      </c>
      <c r="C63" s="16" t="s">
        <v>5</v>
      </c>
      <c r="D63" s="187">
        <f ca="1">('Station-to-Station Summaries'!C60+OFFSET('Station-to-Station Summaries'!B54,$B63,D$3))/'Station-to-Station Summaries'!R70</f>
        <v>0.011568560885789093</v>
      </c>
      <c r="E63" s="187">
        <f ca="1">('Station-to-Station Summaries'!D60+OFFSET('Station-to-Station Summaries'!B54,$B63,E$3))/'Station-to-Station Summaries'!R70</f>
        <v>2.758080179528833E-05</v>
      </c>
      <c r="F63" s="187">
        <f ca="1">('Station-to-Station Summaries'!E60+OFFSET('Station-to-Station Summaries'!B54,$B63,F$3))/'Station-to-Station Summaries'!R70</f>
        <v>0.0006146815167254707</v>
      </c>
      <c r="G63" s="187">
        <f ca="1">('Station-to-Station Summaries'!F60+OFFSET('Station-to-Station Summaries'!B54,$B63,G$3))/'Station-to-Station Summaries'!R70</f>
        <v>0.0006652344846223282</v>
      </c>
      <c r="H63" s="187">
        <f ca="1">('Station-to-Station Summaries'!G60+OFFSET('Station-to-Station Summaries'!B54,$B63,H$3))/'Station-to-Station Summaries'!R70</f>
        <v>0.0011318505312526883</v>
      </c>
      <c r="I63" s="196">
        <f ca="1">'Station-to-Station Summaries'!H60+OFFSET('Station-to-Station Summaries'!B54,I$3,$B63)</f>
        <v>0</v>
      </c>
      <c r="J63" s="9">
        <f ca="1">'Station-to-Station Summaries'!I60+OFFSET('Station-to-Station Summaries'!B54,J$3,$B63)</f>
        <v>1587.775</v>
      </c>
      <c r="K63" s="9">
        <f ca="1">'Station-to-Station Summaries'!J60+OFFSET('Station-to-Station Summaries'!B54,K$3,$B63)</f>
        <v>6346.425399999999</v>
      </c>
      <c r="L63" s="9">
        <f ca="1">'Station-to-Station Summaries'!K60+OFFSET('Station-to-Station Summaries'!B54,L$3,$B63)</f>
        <v>6485.480799999999</v>
      </c>
      <c r="M63" s="9">
        <f ca="1">'Station-to-Station Summaries'!L60+OFFSET('Station-to-Station Summaries'!B54,M$3,$B63)</f>
        <v>38375.954000000005</v>
      </c>
      <c r="N63" s="9">
        <f ca="1">'Station-to-Station Summaries'!M60+OFFSET('Station-to-Station Summaries'!B54,N$3,$B63)</f>
        <v>68370.10510000002</v>
      </c>
      <c r="O63" s="9">
        <f ca="1">'Station-to-Station Summaries'!N60+OFFSET('Station-to-Station Summaries'!B54,O$3,$B63)</f>
        <v>30581.845699999998</v>
      </c>
      <c r="P63" s="9">
        <f ca="1">'Station-to-Station Summaries'!O60+OFFSET('Station-to-Station Summaries'!B54,P$3,$B63)</f>
        <v>67396.56629999999</v>
      </c>
      <c r="Q63" s="9">
        <f ca="1">'Station-to-Station Summaries'!P60+OFFSET('Station-to-Station Summaries'!B54,Q$3,$B63)</f>
        <v>82247.96669999999</v>
      </c>
      <c r="R63" s="9">
        <f ca="1">'Station-to-Station Summaries'!Q60+OFFSET('Station-to-Station Summaries'!B54,R$3,$B63)</f>
        <v>605862.3884</v>
      </c>
      <c r="S63" s="189">
        <f>SUM(I63:R63)</f>
        <v>907254.5074</v>
      </c>
      <c r="U63" s="16" t="s">
        <v>5</v>
      </c>
      <c r="V63" s="187">
        <f ca="1">('Station-to-Station Summaries'!U60+OFFSET('Station-to-Station Summaries'!T54,$B63,V$3))/'Station-to-Station Summaries'!AJ70</f>
        <v>0.008065968528925582</v>
      </c>
      <c r="W63" s="187">
        <f ca="1">('Station-to-Station Summaries'!V60+OFFSET('Station-to-Station Summaries'!T54,$B63,W$3))/'Station-to-Station Summaries'!AJ70</f>
        <v>0</v>
      </c>
      <c r="X63" s="187">
        <f ca="1">('Station-to-Station Summaries'!W60+OFFSET('Station-to-Station Summaries'!T54,$B63,X$3))/'Station-to-Station Summaries'!AJ70</f>
        <v>0.00014279953254866588</v>
      </c>
      <c r="Y63" s="187">
        <f ca="1">('Station-to-Station Summaries'!X60+OFFSET('Station-to-Station Summaries'!T54,$B63,Y$3))/'Station-to-Station Summaries'!AJ70</f>
        <v>0.00015369781436112007</v>
      </c>
      <c r="Z63" s="187">
        <f ca="1">('Station-to-Station Summaries'!Y60+OFFSET('Station-to-Station Summaries'!T54,$B63,Z$3))/'Station-to-Station Summaries'!AJ70</f>
        <v>0.00033075506495264674</v>
      </c>
      <c r="AA63" s="196">
        <f ca="1">'Station-to-Station Summaries'!Z60+OFFSET('Station-to-Station Summaries'!T54,AA$3,$B63)</f>
        <v>0</v>
      </c>
      <c r="AB63" s="9">
        <f ca="1">'Station-to-Station Summaries'!AA60+OFFSET('Station-to-Station Summaries'!T54,AB$3,$B63)</f>
        <v>1420.8318000000002</v>
      </c>
      <c r="AC63" s="9">
        <f ca="1">'Station-to-Station Summaries'!AB60+OFFSET('Station-to-Station Summaries'!T54,AC$3,$B63)</f>
        <v>2569.2241999999997</v>
      </c>
      <c r="AD63" s="9">
        <f ca="1">'Station-to-Station Summaries'!AC60+OFFSET('Station-to-Station Summaries'!T54,AD$3,$B63)</f>
        <v>1563.3489999999997</v>
      </c>
      <c r="AE63" s="9">
        <f ca="1">'Station-to-Station Summaries'!AD60+OFFSET('Station-to-Station Summaries'!T54,AE$3,$B63)</f>
        <v>6263.984</v>
      </c>
      <c r="AF63" s="9">
        <f ca="1">'Station-to-Station Summaries'!AE60+OFFSET('Station-to-Station Summaries'!T54,AF$3,$B63)</f>
        <v>17474.473600000005</v>
      </c>
      <c r="AG63" s="9">
        <f ca="1">'Station-to-Station Summaries'!AF60+OFFSET('Station-to-Station Summaries'!T54,AG$3,$B63)</f>
        <v>11837.3416</v>
      </c>
      <c r="AH63" s="9">
        <f ca="1">'Station-to-Station Summaries'!AG60+OFFSET('Station-to-Station Summaries'!T54,AH$3,$B63)</f>
        <v>91125.9228</v>
      </c>
      <c r="AI63" s="9">
        <f ca="1">'Station-to-Station Summaries'!AH60+OFFSET('Station-to-Station Summaries'!T54,AI$3,$B63)</f>
        <v>45161.70909999999</v>
      </c>
      <c r="AJ63" s="9">
        <f ca="1">'Station-to-Station Summaries'!AI60+OFFSET('Station-to-Station Summaries'!T54,AJ$3,$B63)</f>
        <v>301389.04000000004</v>
      </c>
      <c r="AK63" s="189">
        <f>SUM(AA63:AJ63)</f>
        <v>478805.87610000005</v>
      </c>
      <c r="AM63" s="16" t="s">
        <v>5</v>
      </c>
      <c r="AN63" s="187">
        <f ca="1">('Station-to-Station Summaries'!AM60+OFFSET('Station-to-Station Summaries'!AL54,$B63,AN$3))/'Station-to-Station Summaries'!BB70</f>
        <v>0.00961674703233154</v>
      </c>
      <c r="AO63" s="187">
        <f ca="1">('Station-to-Station Summaries'!AN60+OFFSET('Station-to-Station Summaries'!AL54,$B63,AO$3))/'Station-to-Station Summaries'!BB70</f>
        <v>1.2211445173464212E-05</v>
      </c>
      <c r="AP63" s="187">
        <f ca="1">('Station-to-Station Summaries'!AO60+OFFSET('Station-to-Station Summaries'!AL54,$B63,AP$3))/'Station-to-Station Summaries'!BB70</f>
        <v>0.0003517260540069707</v>
      </c>
      <c r="AQ63" s="187">
        <f ca="1">('Station-to-Station Summaries'!AP60+OFFSET('Station-to-Station Summaries'!AL54,$B63,AQ$3))/'Station-to-Station Summaries'!BB70</f>
        <v>0.0003801815130394631</v>
      </c>
      <c r="AR63" s="187">
        <f ca="1">('Station-to-Station Summaries'!AQ60+OFFSET('Station-to-Station Summaries'!AL54,$B63,AR$3))/'Station-to-Station Summaries'!BB70</f>
        <v>0.0006854413948875826</v>
      </c>
      <c r="AS63" s="196">
        <f ca="1">'Station-to-Station Summaries'!AR60+OFFSET('Station-to-Station Summaries'!AL54,AS$3,$B63)</f>
        <v>0</v>
      </c>
      <c r="AT63" s="9">
        <f ca="1">'Station-to-Station Summaries'!AS60+OFFSET('Station-to-Station Summaries'!AL54,AT$3,$B63)</f>
        <v>3008.6068000000005</v>
      </c>
      <c r="AU63" s="9">
        <f ca="1">'Station-to-Station Summaries'!AT60+OFFSET('Station-to-Station Summaries'!AL54,AU$3,$B63)</f>
        <v>8915.649599999999</v>
      </c>
      <c r="AV63" s="9">
        <f ca="1">'Station-to-Station Summaries'!AU60+OFFSET('Station-to-Station Summaries'!AL54,AV$3,$B63)</f>
        <v>8048.8297999999995</v>
      </c>
      <c r="AW63" s="9">
        <f ca="1">'Station-to-Station Summaries'!AV60+OFFSET('Station-to-Station Summaries'!AL54,AW$3,$B63)</f>
        <v>44639.938</v>
      </c>
      <c r="AX63" s="9">
        <f ca="1">'Station-to-Station Summaries'!AW60+OFFSET('Station-to-Station Summaries'!AL54,AX$3,$B63)</f>
        <v>85844.57870000001</v>
      </c>
      <c r="AY63" s="9">
        <f ca="1">'Station-to-Station Summaries'!AX60+OFFSET('Station-to-Station Summaries'!AL54,AY$3,$B63)</f>
        <v>42419.187300000005</v>
      </c>
      <c r="AZ63" s="9">
        <f ca="1">'Station-to-Station Summaries'!AY60+OFFSET('Station-to-Station Summaries'!AL54,AZ$3,$B63)</f>
        <v>158522.4891</v>
      </c>
      <c r="BA63" s="9">
        <f ca="1">'Station-to-Station Summaries'!AZ60+OFFSET('Station-to-Station Summaries'!AL54,BA$3,$B63)</f>
        <v>127409.6758</v>
      </c>
      <c r="BB63" s="9">
        <f ca="1">'Station-to-Station Summaries'!BA60+OFFSET('Station-to-Station Summaries'!AL54,BB$3,$B63)</f>
        <v>907251.4284</v>
      </c>
      <c r="BC63" s="189">
        <f>SUM(AS63:BB63)</f>
        <v>1386060.3835</v>
      </c>
    </row>
    <row r="64" spans="2:55" ht="15">
      <c r="B64">
        <v>7</v>
      </c>
      <c r="C64" s="18" t="s">
        <v>6</v>
      </c>
      <c r="D64" s="186">
        <f ca="1">('Station-to-Station Summaries'!C61+OFFSET('Station-to-Station Summaries'!B54,$B64,D$3))/'Station-to-Station Summaries'!R70</f>
        <v>0.0016820148820512607</v>
      </c>
      <c r="E64" s="186">
        <f ca="1">('Station-to-Station Summaries'!D61+OFFSET('Station-to-Station Summaries'!B54,$B64,E$3))/'Station-to-Station Summaries'!R70</f>
        <v>0</v>
      </c>
      <c r="F64" s="186">
        <f ca="1">('Station-to-Station Summaries'!E61+OFFSET('Station-to-Station Summaries'!B54,$B64,F$3))/'Station-to-Station Summaries'!R70</f>
        <v>9.605754122293732E-05</v>
      </c>
      <c r="G64" s="186">
        <f ca="1">('Station-to-Station Summaries'!F61+OFFSET('Station-to-Station Summaries'!B54,$B64,G$3))/'Station-to-Station Summaries'!R70</f>
        <v>0.00019742854053940952</v>
      </c>
      <c r="H64" s="186">
        <f ca="1">('Station-to-Station Summaries'!G61+OFFSET('Station-to-Station Summaries'!B54,$B64,H$3))/'Station-to-Station Summaries'!R70</f>
        <v>0.0003072600857071879</v>
      </c>
      <c r="I64" s="186">
        <f ca="1">('Station-to-Station Summaries'!H61+OFFSET('Station-to-Station Summaries'!B54,$B64,I$3))/'Station-to-Station Summaries'!R70</f>
        <v>0.00013982100825448286</v>
      </c>
      <c r="J64" s="196">
        <f ca="1">'Station-to-Station Summaries'!I61+OFFSET('Station-to-Station Summaries'!B54,J$3,$B64)</f>
        <v>0</v>
      </c>
      <c r="K64" s="9">
        <f ca="1">'Station-to-Station Summaries'!J61+OFFSET('Station-to-Station Summaries'!B54,K$3,$B64)</f>
        <v>8382.69</v>
      </c>
      <c r="L64" s="9">
        <f ca="1">'Station-to-Station Summaries'!K61+OFFSET('Station-to-Station Summaries'!B54,L$3,$B64)</f>
        <v>2223.4048000000003</v>
      </c>
      <c r="M64" s="9">
        <f ca="1">'Station-to-Station Summaries'!L61+OFFSET('Station-to-Station Summaries'!B54,M$3,$B64)</f>
        <v>45791.712</v>
      </c>
      <c r="N64" s="9">
        <f ca="1">'Station-to-Station Summaries'!M61+OFFSET('Station-to-Station Summaries'!B54,N$3,$B64)</f>
        <v>149125.87300000002</v>
      </c>
      <c r="O64" s="9">
        <f ca="1">'Station-to-Station Summaries'!N61+OFFSET('Station-to-Station Summaries'!B54,O$3,$B64)</f>
        <v>76930.9548</v>
      </c>
      <c r="P64" s="9">
        <f ca="1">'Station-to-Station Summaries'!O61+OFFSET('Station-to-Station Summaries'!B54,P$3,$B64)</f>
        <v>264312.66500000004</v>
      </c>
      <c r="Q64" s="9">
        <f ca="1">'Station-to-Station Summaries'!P61+OFFSET('Station-to-Station Summaries'!B54,Q$3,$B64)</f>
        <v>36192.6518</v>
      </c>
      <c r="R64" s="9">
        <f ca="1">'Station-to-Station Summaries'!Q61+OFFSET('Station-to-Station Summaries'!B54,R$3,$B64)</f>
        <v>994470.392</v>
      </c>
      <c r="S64" s="189">
        <f>SUM(J64:R64)</f>
        <v>1577430.3434000001</v>
      </c>
      <c r="U64" s="18" t="s">
        <v>6</v>
      </c>
      <c r="V64" s="186">
        <f ca="1">('Station-to-Station Summaries'!U61+OFFSET('Station-to-Station Summaries'!T54,$B64,V$3))/'Station-to-Station Summaries'!AJ70</f>
        <v>0.006155157390009618</v>
      </c>
      <c r="W64" s="186">
        <f ca="1">('Station-to-Station Summaries'!V61+OFFSET('Station-to-Station Summaries'!T54,$B64,W$3))/'Station-to-Station Summaries'!AJ70</f>
        <v>0</v>
      </c>
      <c r="X64" s="186">
        <f ca="1">('Station-to-Station Summaries'!W61+OFFSET('Station-to-Station Summaries'!T54,$B64,X$3))/'Station-to-Station Summaries'!AJ70</f>
        <v>0.0006089071510937662</v>
      </c>
      <c r="Y64" s="186">
        <f ca="1">('Station-to-Station Summaries'!X61+OFFSET('Station-to-Station Summaries'!T54,$B64,Y$3))/'Station-to-Station Summaries'!AJ70</f>
        <v>0.0012716125876184124</v>
      </c>
      <c r="Z64" s="186">
        <f ca="1">('Station-to-Station Summaries'!Y61+OFFSET('Station-to-Station Summaries'!T54,$B64,Z$3))/'Station-to-Station Summaries'!AJ70</f>
        <v>0.0021287456117489315</v>
      </c>
      <c r="AA64" s="186">
        <f ca="1">('Station-to-Station Summaries'!Z61+OFFSET('Station-to-Station Summaries'!T54,$B64,AA$3))/'Station-to-Station Summaries'!AJ70</f>
        <v>9.941170322334501E-05</v>
      </c>
      <c r="AB64" s="196">
        <f ca="1">'Station-to-Station Summaries'!AA61+OFFSET('Station-to-Station Summaries'!T54,AB$3,$B64)</f>
        <v>0</v>
      </c>
      <c r="AC64" s="9">
        <f ca="1">'Station-to-Station Summaries'!AB61+OFFSET('Station-to-Station Summaries'!T54,AC$3,$B64)</f>
        <v>5904.432</v>
      </c>
      <c r="AD64" s="9">
        <f ca="1">'Station-to-Station Summaries'!AC61+OFFSET('Station-to-Station Summaries'!T54,AD$3,$B64)</f>
        <v>333.13</v>
      </c>
      <c r="AE64" s="9">
        <f ca="1">'Station-to-Station Summaries'!AD61+OFFSET('Station-to-Station Summaries'!T54,AE$3,$B64)</f>
        <v>117.52100000000002</v>
      </c>
      <c r="AF64" s="9">
        <f ca="1">'Station-to-Station Summaries'!AE61+OFFSET('Station-to-Station Summaries'!T54,AF$3,$B64)</f>
        <v>41019.19900000001</v>
      </c>
      <c r="AG64" s="9">
        <f ca="1">'Station-to-Station Summaries'!AF61+OFFSET('Station-to-Station Summaries'!T54,AG$3,$B64)</f>
        <v>69763.0142</v>
      </c>
      <c r="AH64" s="9">
        <f ca="1">'Station-to-Station Summaries'!AG61+OFFSET('Station-to-Station Summaries'!T54,AH$3,$B64)</f>
        <v>239117.98200000002</v>
      </c>
      <c r="AI64" s="9">
        <f ca="1">'Station-to-Station Summaries'!AH61+OFFSET('Station-to-Station Summaries'!T54,AI$3,$B64)</f>
        <v>11705.562000000002</v>
      </c>
      <c r="AJ64" s="9">
        <f ca="1">'Station-to-Station Summaries'!AI61+OFFSET('Station-to-Station Summaries'!T54,AJ$3,$B64)</f>
        <v>278504.004</v>
      </c>
      <c r="AK64" s="189">
        <f>SUM(AB64:AJ64)</f>
        <v>646464.8442</v>
      </c>
      <c r="AM64" s="18" t="s">
        <v>6</v>
      </c>
      <c r="AN64" s="186">
        <f ca="1">('Station-to-Station Summaries'!AM61+OFFSET('Station-to-Station Summaries'!AL54,$B64,AN$3))/'Station-to-Station Summaries'!BB70</f>
        <v>0.0041746662174013925</v>
      </c>
      <c r="AO64" s="186">
        <f ca="1">('Station-to-Station Summaries'!AN61+OFFSET('Station-to-Station Summaries'!AL54,$B64,AO$3))/'Station-to-Station Summaries'!BB70</f>
        <v>0</v>
      </c>
      <c r="AP64" s="186">
        <f ca="1">('Station-to-Station Summaries'!AO61+OFFSET('Station-to-Station Summaries'!AL54,$B64,AP$3))/'Station-to-Station Summaries'!BB70</f>
        <v>0.0003818421462526093</v>
      </c>
      <c r="AQ64" s="186">
        <f ca="1">('Station-to-Station Summaries'!AP61+OFFSET('Station-to-Station Summaries'!AL54,$B64,AQ$3))/'Station-to-Station Summaries'!BB70</f>
        <v>0.0007960158412121498</v>
      </c>
      <c r="AR64" s="186">
        <f ca="1">('Station-to-Station Summaries'!AQ61+OFFSET('Station-to-Station Summaries'!AL54,$B64,AR$3))/'Station-to-Station Summaries'!BB70</f>
        <v>0.001322279911418307</v>
      </c>
      <c r="AS64" s="186">
        <f ca="1">('Station-to-Station Summaries'!AR61+OFFSET('Station-to-Station Summaries'!AL54,$B64,AS$3))/'Station-to-Station Summaries'!BB70</f>
        <v>0.00011730298921814992</v>
      </c>
      <c r="AT64" s="196">
        <f ca="1">'Station-to-Station Summaries'!AS61+OFFSET('Station-to-Station Summaries'!AL54,AT$3,$B64)</f>
        <v>0</v>
      </c>
      <c r="AU64" s="9">
        <f ca="1">'Station-to-Station Summaries'!AT61+OFFSET('Station-to-Station Summaries'!AL54,AU$3,$B64)</f>
        <v>14287.122</v>
      </c>
      <c r="AV64" s="9">
        <f ca="1">'Station-to-Station Summaries'!AU61+OFFSET('Station-to-Station Summaries'!AL54,AV$3,$B64)</f>
        <v>2556.5348000000004</v>
      </c>
      <c r="AW64" s="9">
        <f ca="1">'Station-to-Station Summaries'!AV61+OFFSET('Station-to-Station Summaries'!AL54,AW$3,$B64)</f>
        <v>45909.23299999999</v>
      </c>
      <c r="AX64" s="9">
        <f ca="1">'Station-to-Station Summaries'!AW61+OFFSET('Station-to-Station Summaries'!AL54,AX$3,$B64)</f>
        <v>190145.072</v>
      </c>
      <c r="AY64" s="9">
        <f ca="1">'Station-to-Station Summaries'!AX61+OFFSET('Station-to-Station Summaries'!AL54,AY$3,$B64)</f>
        <v>146693.969</v>
      </c>
      <c r="AZ64" s="9">
        <f ca="1">'Station-to-Station Summaries'!AY61+OFFSET('Station-to-Station Summaries'!AL54,AZ$3,$B64)</f>
        <v>503430.64700000006</v>
      </c>
      <c r="BA64" s="9">
        <f ca="1">'Station-to-Station Summaries'!AZ61+OFFSET('Station-to-Station Summaries'!AL54,BA$3,$B64)</f>
        <v>47898.2138</v>
      </c>
      <c r="BB64" s="9">
        <f ca="1">'Station-to-Station Summaries'!BA61+OFFSET('Station-to-Station Summaries'!AL54,BB$3,$B64)</f>
        <v>1272974.396</v>
      </c>
      <c r="BC64" s="189">
        <f>SUM(AT64:BB64)</f>
        <v>2223895.1876</v>
      </c>
    </row>
    <row r="65" spans="2:55" ht="15">
      <c r="B65">
        <v>8</v>
      </c>
      <c r="C65" s="16" t="s">
        <v>7</v>
      </c>
      <c r="D65" s="186">
        <f ca="1">('Station-to-Station Summaries'!C62+OFFSET('Station-to-Station Summaries'!B54,$B65,D$3))/'Station-to-Station Summaries'!R70</f>
        <v>0.01273487427178292</v>
      </c>
      <c r="E65" s="186">
        <f ca="1">('Station-to-Station Summaries'!D62+OFFSET('Station-to-Station Summaries'!B54,$B65,E$3))/'Station-to-Station Summaries'!R70</f>
        <v>0</v>
      </c>
      <c r="F65" s="186">
        <f ca="1">('Station-to-Station Summaries'!E62+OFFSET('Station-to-Station Summaries'!B54,$B65,F$3))/'Station-to-Station Summaries'!R70</f>
        <v>0.0006307724224299296</v>
      </c>
      <c r="G65" s="186">
        <f ca="1">('Station-to-Station Summaries'!F62+OFFSET('Station-to-Station Summaries'!B54,$B65,G$3))/'Station-to-Station Summaries'!R70</f>
        <v>0.00012690765940376683</v>
      </c>
      <c r="H65" s="186">
        <f ca="1">('Station-to-Station Summaries'!G62+OFFSET('Station-to-Station Summaries'!B54,$B65,H$3))/'Station-to-Station Summaries'!R70</f>
        <v>0.0026739644809121725</v>
      </c>
      <c r="I65" s="186">
        <f ca="1">('Station-to-Station Summaries'!H62+OFFSET('Station-to-Station Summaries'!B54,$B65,I$3))/'Station-to-Station Summaries'!R70</f>
        <v>0.0005588723832028212</v>
      </c>
      <c r="J65" s="186">
        <f ca="1">('Station-to-Station Summaries'!I62+OFFSET('Station-to-Station Summaries'!B54,$B65,J$3))/'Station-to-Station Summaries'!R70</f>
        <v>0.0007381878211237555</v>
      </c>
      <c r="K65" s="196">
        <f ca="1">'Station-to-Station Summaries'!J62+OFFSET('Station-to-Station Summaries'!B54,K$3,$B65)</f>
        <v>0</v>
      </c>
      <c r="L65" s="9">
        <f ca="1">'Station-to-Station Summaries'!K62+OFFSET('Station-to-Station Summaries'!B54,L$3,$B65)</f>
        <v>576.9596</v>
      </c>
      <c r="M65" s="9">
        <f ca="1">'Station-to-Station Summaries'!L62+OFFSET('Station-to-Station Summaries'!B54,M$3,$B65)</f>
        <v>12811.8851</v>
      </c>
      <c r="N65" s="9">
        <f ca="1">'Station-to-Station Summaries'!M62+OFFSET('Station-to-Station Summaries'!B54,N$3,$B65)</f>
        <v>25957.756999999998</v>
      </c>
      <c r="O65" s="9">
        <f ca="1">'Station-to-Station Summaries'!N62+OFFSET('Station-to-Station Summaries'!B54,O$3,$B65)</f>
        <v>12722.496</v>
      </c>
      <c r="P65" s="9">
        <f ca="1">'Station-to-Station Summaries'!O62+OFFSET('Station-to-Station Summaries'!B54,P$3,$B65)</f>
        <v>29558.5182</v>
      </c>
      <c r="Q65" s="9">
        <f ca="1">'Station-to-Station Summaries'!P62+OFFSET('Station-to-Station Summaries'!B54,Q$3,$B65)</f>
        <v>31171.728000000006</v>
      </c>
      <c r="R65" s="9">
        <f ca="1">'Station-to-Station Summaries'!Q62+OFFSET('Station-to-Station Summaries'!B54,R$3,$B65)</f>
        <v>260373.0663</v>
      </c>
      <c r="S65" s="189">
        <f>SUM(K65:R65)</f>
        <v>373172.41020000004</v>
      </c>
      <c r="U65" s="16" t="s">
        <v>7</v>
      </c>
      <c r="V65" s="186">
        <f ca="1">('Station-to-Station Summaries'!U62+OFFSET('Station-to-Station Summaries'!T54,$B65,V$3))/'Station-to-Station Summaries'!AJ70</f>
        <v>0.01865474105780763</v>
      </c>
      <c r="W65" s="186">
        <f ca="1">('Station-to-Station Summaries'!V62+OFFSET('Station-to-Station Summaries'!T54,$B65,W$3))/'Station-to-Station Summaries'!AJ70</f>
        <v>0</v>
      </c>
      <c r="X65" s="186">
        <f ca="1">('Station-to-Station Summaries'!W62+OFFSET('Station-to-Station Summaries'!T54,$B65,X$3))/'Station-to-Station Summaries'!AJ70</f>
        <v>0.0004967498345737859</v>
      </c>
      <c r="Y65" s="186">
        <f ca="1">('Station-to-Station Summaries'!X62+OFFSET('Station-to-Station Summaries'!T54,$B65,Y$3))/'Station-to-Station Summaries'!AJ70</f>
        <v>0.0011395986196317191</v>
      </c>
      <c r="Z65" s="186">
        <f ca="1">('Station-to-Station Summaries'!Y62+OFFSET('Station-to-Station Summaries'!T54,$B65,Z$3))/'Station-to-Station Summaries'!AJ70</f>
        <v>0.008047718493593231</v>
      </c>
      <c r="AA65" s="186">
        <f ca="1">('Station-to-Station Summaries'!Z62+OFFSET('Station-to-Station Summaries'!T54,$B65,AA$3))/'Station-to-Station Summaries'!AJ70</f>
        <v>0.00017976156902219947</v>
      </c>
      <c r="AB65" s="186">
        <f ca="1">('Station-to-Station Summaries'!AA62+OFFSET('Station-to-Station Summaries'!T54,$B65,AB$3))/'Station-to-Station Summaries'!AJ70</f>
        <v>0.00041311690918405773</v>
      </c>
      <c r="AC65" s="196">
        <f ca="1">'Station-to-Station Summaries'!AB62+OFFSET('Station-to-Station Summaries'!T54,AC$3,$B65)</f>
        <v>0</v>
      </c>
      <c r="AD65" s="9">
        <f ca="1">'Station-to-Station Summaries'!AC62+OFFSET('Station-to-Station Summaries'!T54,AD$3,$B65)</f>
        <v>3598.2506000000003</v>
      </c>
      <c r="AE65" s="9">
        <f ca="1">'Station-to-Station Summaries'!AD62+OFFSET('Station-to-Station Summaries'!T54,AE$3,$B65)</f>
        <v>982.7103</v>
      </c>
      <c r="AF65" s="9">
        <f ca="1">'Station-to-Station Summaries'!AE62+OFFSET('Station-to-Station Summaries'!T54,AF$3,$B65)</f>
        <v>12725.965</v>
      </c>
      <c r="AG65" s="9">
        <f ca="1">'Station-to-Station Summaries'!AF62+OFFSET('Station-to-Station Summaries'!T54,AG$3,$B65)</f>
        <v>21197.28</v>
      </c>
      <c r="AH65" s="9">
        <f ca="1">'Station-to-Station Summaries'!AG62+OFFSET('Station-to-Station Summaries'!T54,AH$3,$B65)</f>
        <v>51867.4256</v>
      </c>
      <c r="AI65" s="9">
        <f ca="1">'Station-to-Station Summaries'!AH62+OFFSET('Station-to-Station Summaries'!T54,AI$3,$B65)</f>
        <v>23459.478000000003</v>
      </c>
      <c r="AJ65" s="9">
        <f ca="1">'Station-to-Station Summaries'!AI62+OFFSET('Station-to-Station Summaries'!T54,AJ$3,$B65)</f>
        <v>131039.13509999998</v>
      </c>
      <c r="AK65" s="189">
        <f>SUM(AC65:AJ65)</f>
        <v>244870.24459999998</v>
      </c>
      <c r="AM65" s="16" t="s">
        <v>7</v>
      </c>
      <c r="AN65" s="186">
        <f ca="1">('Station-to-Station Summaries'!AM62+OFFSET('Station-to-Station Summaries'!AL54,$B65,AN$3))/'Station-to-Station Summaries'!BB70</f>
        <v>0.016033710341285753</v>
      </c>
      <c r="AO65" s="186">
        <f ca="1">('Station-to-Station Summaries'!AN62+OFFSET('Station-to-Station Summaries'!AL54,$B65,AO$3))/'Station-to-Station Summaries'!BB70</f>
        <v>0</v>
      </c>
      <c r="AP65" s="186">
        <f ca="1">('Station-to-Station Summaries'!AO62+OFFSET('Station-to-Station Summaries'!AL54,$B65,AP$3))/'Station-to-Station Summaries'!BB70</f>
        <v>0.0005560885548821519</v>
      </c>
      <c r="AQ65" s="186">
        <f ca="1">('Station-to-Station Summaries'!AP62+OFFSET('Station-to-Station Summaries'!AL54,$B65,AQ$3))/'Station-to-Station Summaries'!BB70</f>
        <v>0.0006912280381572157</v>
      </c>
      <c r="AR65" s="186">
        <f ca="1">('Station-to-Station Summaries'!AQ62+OFFSET('Station-to-Station Summaries'!AL54,$B65,AR$3))/'Station-to-Station Summaries'!BB70</f>
        <v>0.005668480102026668</v>
      </c>
      <c r="AS65" s="186">
        <f ca="1">('Station-to-Station Summaries'!AR62+OFFSET('Station-to-Station Summaries'!AL54,$B65,AS$3))/'Station-to-Station Summaries'!BB70</f>
        <v>0.0003476135030013235</v>
      </c>
      <c r="AT65" s="186">
        <f ca="1">('Station-to-Station Summaries'!AS62+OFFSET('Station-to-Station Summaries'!AL54,$B65,AT$3))/'Station-to-Station Summaries'!BB70</f>
        <v>0.0005570425879262097</v>
      </c>
      <c r="AU65" s="196">
        <f ca="1">'Station-to-Station Summaries'!AT62+OFFSET('Station-to-Station Summaries'!AL54,AU$3,$B65)</f>
        <v>0</v>
      </c>
      <c r="AV65" s="9">
        <f ca="1">'Station-to-Station Summaries'!AU62+OFFSET('Station-to-Station Summaries'!AL54,AV$3,$B65)</f>
        <v>4175.2102</v>
      </c>
      <c r="AW65" s="9">
        <f ca="1">'Station-to-Station Summaries'!AV62+OFFSET('Station-to-Station Summaries'!AL54,AW$3,$B65)</f>
        <v>13794.595400000002</v>
      </c>
      <c r="AX65" s="9">
        <f ca="1">'Station-to-Station Summaries'!AW62+OFFSET('Station-to-Station Summaries'!AL54,AX$3,$B65)</f>
        <v>38683.721999999994</v>
      </c>
      <c r="AY65" s="9">
        <f ca="1">'Station-to-Station Summaries'!AX62+OFFSET('Station-to-Station Summaries'!AL54,AY$3,$B65)</f>
        <v>33919.776</v>
      </c>
      <c r="AZ65" s="9">
        <f ca="1">'Station-to-Station Summaries'!AY62+OFFSET('Station-to-Station Summaries'!AL54,AZ$3,$B65)</f>
        <v>81425.94380000001</v>
      </c>
      <c r="BA65" s="9">
        <f ca="1">'Station-to-Station Summaries'!AZ62+OFFSET('Station-to-Station Summaries'!AL54,BA$3,$B65)</f>
        <v>54631.206000000006</v>
      </c>
      <c r="BB65" s="9">
        <f ca="1">'Station-to-Station Summaries'!BA62+OFFSET('Station-to-Station Summaries'!AL54,BB$3,$B65)</f>
        <v>391412.2014</v>
      </c>
      <c r="BC65" s="189">
        <f>SUM(AU65:BB65)</f>
        <v>618042.6548</v>
      </c>
    </row>
    <row r="66" spans="2:55" ht="15">
      <c r="B66">
        <v>9</v>
      </c>
      <c r="C66" s="16" t="s">
        <v>8</v>
      </c>
      <c r="D66" s="186">
        <f ca="1">('Station-to-Station Summaries'!C63+OFFSET('Station-to-Station Summaries'!B54,$B66,D$3))/'Station-to-Station Summaries'!R70</f>
        <v>0.008988730447922156</v>
      </c>
      <c r="E66" s="186">
        <f ca="1">('Station-to-Station Summaries'!D63+OFFSET('Station-to-Station Summaries'!B54,$B66,E$3))/'Station-to-Station Summaries'!R70</f>
        <v>0</v>
      </c>
      <c r="F66" s="186">
        <f ca="1">('Station-to-Station Summaries'!E63+OFFSET('Station-to-Station Summaries'!B54,$B66,F$3))/'Station-to-Station Summaries'!R70</f>
        <v>0.0008401966284411004</v>
      </c>
      <c r="G66" s="186">
        <f ca="1">('Station-to-Station Summaries'!F63+OFFSET('Station-to-Station Summaries'!B54,$B66,G$3))/'Station-to-Station Summaries'!R70</f>
        <v>0.0001269325454341759</v>
      </c>
      <c r="H66" s="186">
        <f ca="1">('Station-to-Station Summaries'!G63+OFFSET('Station-to-Station Summaries'!B54,$B66,H$3))/'Station-to-Station Summaries'!R70</f>
        <v>0.0006620265995701676</v>
      </c>
      <c r="I66" s="186">
        <f ca="1">('Station-to-Station Summaries'!H63+OFFSET('Station-to-Station Summaries'!B54,$B66,I$3))/'Station-to-Station Summaries'!R70</f>
        <v>0.0005711177367518004</v>
      </c>
      <c r="J66" s="186">
        <f ca="1">('Station-to-Station Summaries'!I63+OFFSET('Station-to-Station Summaries'!B54,$B66,J$3))/'Station-to-Station Summaries'!R70</f>
        <v>0.00019579518564901</v>
      </c>
      <c r="K66" s="186">
        <f ca="1">('Station-to-Station Summaries'!J63+OFFSET('Station-to-Station Summaries'!B54,$B66,K$3))/'Station-to-Station Summaries'!R70</f>
        <v>5.080762261284069E-05</v>
      </c>
      <c r="L66" s="196">
        <f ca="1">'Station-to-Station Summaries'!K63+OFFSET('Station-to-Station Summaries'!B54,L$3,$B66)</f>
        <v>0</v>
      </c>
      <c r="M66" s="9">
        <f ca="1">'Station-to-Station Summaries'!L63+OFFSET('Station-to-Station Summaries'!B54,M$3,$B66)</f>
        <v>6773.634399999999</v>
      </c>
      <c r="N66" s="9">
        <f ca="1">'Station-to-Station Summaries'!M63+OFFSET('Station-to-Station Summaries'!B54,N$3,$B66)</f>
        <v>3240.3990000000003</v>
      </c>
      <c r="O66" s="9">
        <f ca="1">'Station-to-Station Summaries'!N63+OFFSET('Station-to-Station Summaries'!B54,O$3,$B66)</f>
        <v>4145.9874</v>
      </c>
      <c r="P66" s="9">
        <f ca="1">'Station-to-Station Summaries'!O63+OFFSET('Station-to-Station Summaries'!B54,P$3,$B66)</f>
        <v>6245.4452</v>
      </c>
      <c r="Q66" s="9">
        <f ca="1">'Station-to-Station Summaries'!P63+OFFSET('Station-to-Station Summaries'!B54,Q$3,$B66)</f>
        <v>6545.1497</v>
      </c>
      <c r="R66" s="9">
        <f ca="1">'Station-to-Station Summaries'!Q63+OFFSET('Station-to-Station Summaries'!B54,R$3,$B66)</f>
        <v>57356.7904</v>
      </c>
      <c r="S66" s="189">
        <f>SUM(L66:R66)</f>
        <v>84307.4061</v>
      </c>
      <c r="U66" s="16" t="s">
        <v>8</v>
      </c>
      <c r="V66" s="186">
        <f ca="1">('Station-to-Station Summaries'!U63+OFFSET('Station-to-Station Summaries'!T54,$B66,V$3))/'Station-to-Station Summaries'!AJ70</f>
        <v>0.010626746109972036</v>
      </c>
      <c r="W66" s="186">
        <f ca="1">('Station-to-Station Summaries'!V63+OFFSET('Station-to-Station Summaries'!T54,$B66,W$3))/'Station-to-Station Summaries'!AJ70</f>
        <v>0</v>
      </c>
      <c r="X66" s="186">
        <f ca="1">('Station-to-Station Summaries'!W63+OFFSET('Station-to-Station Summaries'!T54,$B66,X$3))/'Station-to-Station Summaries'!AJ70</f>
        <v>0.00030675100639316694</v>
      </c>
      <c r="Y66" s="186">
        <f ca="1">('Station-to-Station Summaries'!X63+OFFSET('Station-to-Station Summaries'!T54,$B66,Y$3))/'Station-to-Station Summaries'!AJ70</f>
        <v>0.0006749323825476499</v>
      </c>
      <c r="Z66" s="186">
        <f ca="1">('Station-to-Station Summaries'!Y63+OFFSET('Station-to-Station Summaries'!T54,$B66,Z$3))/'Station-to-Station Summaries'!AJ70</f>
        <v>0.004489532200756432</v>
      </c>
      <c r="AA66" s="186">
        <f ca="1">('Station-to-Station Summaries'!Z63+OFFSET('Station-to-Station Summaries'!T54,$B66,AA$3))/'Station-to-Station Summaries'!AJ70</f>
        <v>0.00010938324073441567</v>
      </c>
      <c r="AB66" s="186">
        <f ca="1">('Station-to-Station Summaries'!AA63+OFFSET('Station-to-Station Summaries'!T54,$B66,AB$3))/'Station-to-Station Summaries'!AJ70</f>
        <v>2.3308192211627665E-05</v>
      </c>
      <c r="AC66" s="186">
        <f ca="1">('Station-to-Station Summaries'!AB63+OFFSET('Station-to-Station Summaries'!T54,$B66,AC$3))/'Station-to-Station Summaries'!AJ70</f>
        <v>0.0002517597232624038</v>
      </c>
      <c r="AD66" s="196">
        <f ca="1">'Station-to-Station Summaries'!AC63+OFFSET('Station-to-Station Summaries'!T54,AD$3,$B66)</f>
        <v>0</v>
      </c>
      <c r="AE66" s="9">
        <f ca="1">'Station-to-Station Summaries'!AD63+OFFSET('Station-to-Station Summaries'!T54,AE$3,$B66)</f>
        <v>1730.3749</v>
      </c>
      <c r="AF66" s="9">
        <f ca="1">'Station-to-Station Summaries'!AE63+OFFSET('Station-to-Station Summaries'!T54,AF$3,$B66)</f>
        <v>4087.0839000000005</v>
      </c>
      <c r="AG66" s="9">
        <f ca="1">'Station-to-Station Summaries'!AF63+OFFSET('Station-to-Station Summaries'!T54,AG$3,$B66)</f>
        <v>9072.4802</v>
      </c>
      <c r="AH66" s="9">
        <f ca="1">'Station-to-Station Summaries'!AG63+OFFSET('Station-to-Station Summaries'!T54,AH$3,$B66)</f>
        <v>18527.891900000002</v>
      </c>
      <c r="AI66" s="9">
        <f ca="1">'Station-to-Station Summaries'!AH63+OFFSET('Station-to-Station Summaries'!T54,AI$3,$B66)</f>
        <v>9651.891699999998</v>
      </c>
      <c r="AJ66" s="9">
        <f ca="1">'Station-to-Station Summaries'!AI63+OFFSET('Station-to-Station Summaries'!T54,AJ$3,$B66)</f>
        <v>46410.7696</v>
      </c>
      <c r="AK66" s="189">
        <f>SUM(AD66:AJ66)</f>
        <v>89480.49220000001</v>
      </c>
      <c r="AM66" s="16" t="s">
        <v>8</v>
      </c>
      <c r="AN66" s="186">
        <f ca="1">('Station-to-Station Summaries'!AM63+OFFSET('Station-to-Station Summaries'!AL54,$B66,AN$3))/'Station-to-Station Summaries'!BB70</f>
        <v>0.009901511992455744</v>
      </c>
      <c r="AO66" s="186">
        <f ca="1">('Station-to-Station Summaries'!AN63+OFFSET('Station-to-Station Summaries'!AL54,$B66,AO$3))/'Station-to-Station Summaries'!BB70</f>
        <v>0</v>
      </c>
      <c r="AP66" s="186">
        <f ca="1">('Station-to-Station Summaries'!AO63+OFFSET('Station-to-Station Summaries'!AL54,$B66,AP$3))/'Station-to-Station Summaries'!BB70</f>
        <v>0.0005429349293629362</v>
      </c>
      <c r="AQ66" s="186">
        <f ca="1">('Station-to-Station Summaries'!AP63+OFFSET('Station-to-Station Summaries'!AL54,$B66,AQ$3))/'Station-to-Station Summaries'!BB70</f>
        <v>0.00043230455701715056</v>
      </c>
      <c r="AR66" s="186">
        <f ca="1">('Station-to-Station Summaries'!AQ63+OFFSET('Station-to-Station Summaries'!AL54,$B66,AR$3))/'Station-to-Station Summaries'!BB70</f>
        <v>0.002794897826203994</v>
      </c>
      <c r="AS66" s="186">
        <f ca="1">('Station-to-Station Summaries'!AR63+OFFSET('Station-to-Station Summaries'!AL54,$B66,AS$3))/'Station-to-Station Summaries'!BB70</f>
        <v>0.0003138169451880929</v>
      </c>
      <c r="AT66" s="186">
        <f ca="1">('Station-to-Station Summaries'!AS63+OFFSET('Station-to-Station Summaries'!AL54,$B66,AT$3))/'Station-to-Station Summaries'!BB70</f>
        <v>9.96770910975223E-05</v>
      </c>
      <c r="AU66" s="186">
        <f ca="1">('Station-to-Station Summaries'!AT63+OFFSET('Station-to-Station Summaries'!AL54,$B66,AU$3))/'Station-to-Station Summaries'!BB70</f>
        <v>0.00016278785153118366</v>
      </c>
      <c r="AV66" s="196">
        <f ca="1">'Station-to-Station Summaries'!AU63+OFFSET('Station-to-Station Summaries'!AL54,AV$3,$B66)</f>
        <v>0</v>
      </c>
      <c r="AW66" s="9">
        <f ca="1">'Station-to-Station Summaries'!AV63+OFFSET('Station-to-Station Summaries'!AL54,AW$3,$B66)</f>
        <v>8504.0093</v>
      </c>
      <c r="AX66" s="9">
        <f ca="1">'Station-to-Station Summaries'!AW63+OFFSET('Station-to-Station Summaries'!AL54,AX$3,$B66)</f>
        <v>7327.482900000001</v>
      </c>
      <c r="AY66" s="9">
        <f ca="1">'Station-to-Station Summaries'!AX63+OFFSET('Station-to-Station Summaries'!AL54,AY$3,$B66)</f>
        <v>13218.4676</v>
      </c>
      <c r="AZ66" s="9">
        <f ca="1">'Station-to-Station Summaries'!AY63+OFFSET('Station-to-Station Summaries'!AL54,AZ$3,$B66)</f>
        <v>24773.337100000004</v>
      </c>
      <c r="BA66" s="9">
        <f ca="1">'Station-to-Station Summaries'!AZ63+OFFSET('Station-to-Station Summaries'!AL54,BA$3,$B66)</f>
        <v>16197.041399999998</v>
      </c>
      <c r="BB66" s="9">
        <f ca="1">'Station-to-Station Summaries'!BA63+OFFSET('Station-to-Station Summaries'!AL54,BB$3,$B66)</f>
        <v>103767.56</v>
      </c>
      <c r="BC66" s="189">
        <f>SUM(AV66:BB66)</f>
        <v>173787.8983</v>
      </c>
    </row>
    <row r="67" spans="2:55" ht="15">
      <c r="B67">
        <v>10</v>
      </c>
      <c r="C67" s="16" t="s">
        <v>9</v>
      </c>
      <c r="D67" s="186">
        <f ca="1">('Station-to-Station Summaries'!C64+OFFSET('Station-to-Station Summaries'!B54,$B67,D$3))/'Station-to-Station Summaries'!R70</f>
        <v>0.055763683952205864</v>
      </c>
      <c r="E67" s="186">
        <f ca="1">('Station-to-Station Summaries'!D64+OFFSET('Station-to-Station Summaries'!B54,$B67,E$3))/'Station-to-Station Summaries'!R70</f>
        <v>0.0030708079180898048</v>
      </c>
      <c r="F67" s="186">
        <f ca="1">('Station-to-Station Summaries'!E64+OFFSET('Station-to-Station Summaries'!B54,$B67,F$3))/'Station-to-Station Summaries'!R70</f>
        <v>0.00149232785192262</v>
      </c>
      <c r="G67" s="186">
        <f ca="1">('Station-to-Station Summaries'!F64+OFFSET('Station-to-Station Summaries'!B54,$B67,G$3))/'Station-to-Station Summaries'!R70</f>
        <v>0.0038818790672430297</v>
      </c>
      <c r="H67" s="186">
        <f ca="1">('Station-to-Station Summaries'!G64+OFFSET('Station-to-Station Summaries'!B54,$B67,H$3))/'Station-to-Station Summaries'!R70</f>
        <v>0.011083447931604184</v>
      </c>
      <c r="I67" s="186">
        <f ca="1">('Station-to-Station Summaries'!H64+OFFSET('Station-to-Station Summaries'!B54,$B67,I$3))/'Station-to-Station Summaries'!R70</f>
        <v>0.003379274439099908</v>
      </c>
      <c r="J67" s="186">
        <f ca="1">('Station-to-Station Summaries'!I64+OFFSET('Station-to-Station Summaries'!B54,$B67,J$3))/'Station-to-Station Summaries'!R70</f>
        <v>0.004031879307320132</v>
      </c>
      <c r="K67" s="186">
        <f ca="1">('Station-to-Station Summaries'!J64+OFFSET('Station-to-Station Summaries'!B54,$B67,K$3))/'Station-to-Station Summaries'!R70</f>
        <v>0.0011279807799423737</v>
      </c>
      <c r="L67" s="186">
        <f ca="1">('Station-to-Station Summaries'!K64+OFFSET('Station-to-Station Summaries'!B54,$B67,L$3))/'Station-to-Station Summaries'!R70</f>
        <v>0.0005963233932612411</v>
      </c>
      <c r="M67" s="196">
        <f ca="1">'Station-to-Station Summaries'!L64+OFFSET('Station-to-Station Summaries'!B54,M$3,$B67)</f>
        <v>0</v>
      </c>
      <c r="N67" s="9">
        <f ca="1">'Station-to-Station Summaries'!M64+OFFSET('Station-to-Station Summaries'!B54,N$3,$B67)</f>
        <v>4930.5704000000005</v>
      </c>
      <c r="O67" s="9">
        <f ca="1">'Station-to-Station Summaries'!N64+OFFSET('Station-to-Station Summaries'!B54,O$3,$B67)</f>
        <v>21431.464200000002</v>
      </c>
      <c r="P67" s="9">
        <f ca="1">'Station-to-Station Summaries'!O64+OFFSET('Station-to-Station Summaries'!B54,P$3,$B67)</f>
        <v>26985.2016</v>
      </c>
      <c r="Q67" s="9">
        <f ca="1">'Station-to-Station Summaries'!P64+OFFSET('Station-to-Station Summaries'!B54,Q$3,$B67)</f>
        <v>16967.2748</v>
      </c>
      <c r="R67" s="9">
        <f ca="1">'Station-to-Station Summaries'!Q64+OFFSET('Station-to-Station Summaries'!B54,R$3,$B67)</f>
        <v>101378.2301</v>
      </c>
      <c r="S67" s="189">
        <f>SUM(M67:R67)</f>
        <v>171692.74109999998</v>
      </c>
      <c r="U67" s="16" t="s">
        <v>9</v>
      </c>
      <c r="V67" s="186">
        <f ca="1">('Station-to-Station Summaries'!U64+OFFSET('Station-to-Station Summaries'!T54,$B67,V$3))/'Station-to-Station Summaries'!AJ70</f>
        <v>0.06015949916246111</v>
      </c>
      <c r="W67" s="186">
        <f ca="1">('Station-to-Station Summaries'!V64+OFFSET('Station-to-Station Summaries'!T54,$B67,W$3))/'Station-to-Station Summaries'!AJ70</f>
        <v>0</v>
      </c>
      <c r="X67" s="186">
        <f ca="1">('Station-to-Station Summaries'!W64+OFFSET('Station-to-Station Summaries'!T54,$B67,X$3))/'Station-to-Station Summaries'!AJ70</f>
        <v>0.001390623742672983</v>
      </c>
      <c r="Y67" s="186">
        <f ca="1">('Station-to-Station Summaries'!X64+OFFSET('Station-to-Station Summaries'!T54,$B67,Y$3))/'Station-to-Station Summaries'!AJ70</f>
        <v>0.0030842770173180184</v>
      </c>
      <c r="Z67" s="186">
        <f ca="1">('Station-to-Station Summaries'!Y64+OFFSET('Station-to-Station Summaries'!T54,$B67,Z$3))/'Station-to-Station Summaries'!AJ70</f>
        <v>0.019792010677366856</v>
      </c>
      <c r="AA67" s="186">
        <f ca="1">('Station-to-Station Summaries'!Z64+OFFSET('Station-to-Station Summaries'!T54,$B67,AA$3))/'Station-to-Station Summaries'!AJ70</f>
        <v>0.00043825440931455025</v>
      </c>
      <c r="AB67" s="186">
        <f ca="1">('Station-to-Station Summaries'!AA64+OFFSET('Station-to-Station Summaries'!T54,$B67,AB$3))/'Station-to-Station Summaries'!AJ70</f>
        <v>8.221432526746608E-06</v>
      </c>
      <c r="AC67" s="186">
        <f ca="1">('Station-to-Station Summaries'!AB64+OFFSET('Station-to-Station Summaries'!T54,$B67,AC$3))/'Station-to-Station Summaries'!AJ70</f>
        <v>6.874253580739319E-05</v>
      </c>
      <c r="AD67" s="186">
        <f ca="1">('Station-to-Station Summaries'!AC64+OFFSET('Station-to-Station Summaries'!T54,$B67,AD$3))/'Station-to-Station Summaries'!AJ70</f>
        <v>0.00012103519584217568</v>
      </c>
      <c r="AE67" s="196">
        <f ca="1">'Station-to-Station Summaries'!AD64+OFFSET('Station-to-Station Summaries'!T54,AE$3,$B67)</f>
        <v>0</v>
      </c>
      <c r="AF67" s="9">
        <f ca="1">'Station-to-Station Summaries'!AE64+OFFSET('Station-to-Station Summaries'!T54,AF$3,$B67)</f>
        <v>7962.508400000001</v>
      </c>
      <c r="AG67" s="9">
        <f ca="1">'Station-to-Station Summaries'!AF64+OFFSET('Station-to-Station Summaries'!T54,AG$3,$B67)</f>
        <v>26207.106</v>
      </c>
      <c r="AH67" s="9">
        <f ca="1">'Station-to-Station Summaries'!AG64+OFFSET('Station-to-Station Summaries'!T54,AH$3,$B67)</f>
        <v>34670.804</v>
      </c>
      <c r="AI67" s="9">
        <f ca="1">'Station-to-Station Summaries'!AH64+OFFSET('Station-to-Station Summaries'!T54,AI$3,$B67)</f>
        <v>14279.586800000001</v>
      </c>
      <c r="AJ67" s="9">
        <f ca="1">'Station-to-Station Summaries'!AI64+OFFSET('Station-to-Station Summaries'!T54,AJ$3,$B67)</f>
        <v>81561.74320000001</v>
      </c>
      <c r="AK67" s="189">
        <f>SUM(AE67:AJ67)</f>
        <v>164681.7484</v>
      </c>
      <c r="AM67" s="16" t="s">
        <v>9</v>
      </c>
      <c r="AN67" s="186">
        <f ca="1">('Station-to-Station Summaries'!AM64+OFFSET('Station-to-Station Summaries'!AL54,$B67,AN$3))/'Station-to-Station Summaries'!BB70</f>
        <v>0.058213244777576556</v>
      </c>
      <c r="AO67" s="186">
        <f ca="1">('Station-to-Station Summaries'!AN64+OFFSET('Station-to-Station Summaries'!AL54,$B67,AO$3))/'Station-to-Station Summaries'!BB70</f>
        <v>0.0013596052358564661</v>
      </c>
      <c r="AP67" s="186">
        <f ca="1">('Station-to-Station Summaries'!AO64+OFFSET('Station-to-Station Summaries'!AL54,$B67,AP$3))/'Station-to-Station Summaries'!BB70</f>
        <v>0.0014356534036391894</v>
      </c>
      <c r="AQ67" s="186">
        <f ca="1">('Station-to-Station Summaries'!AP64+OFFSET('Station-to-Station Summaries'!AL54,$B67,AQ$3))/'Station-to-Station Summaries'!BB70</f>
        <v>0.0034374166314305368</v>
      </c>
      <c r="AR67" s="186">
        <f ca="1">('Station-to-Station Summaries'!AQ64+OFFSET('Station-to-Station Summaries'!AL54,$B67,AR$3))/'Station-to-Station Summaries'!BB70</f>
        <v>0.015936280256660936</v>
      </c>
      <c r="AS67" s="186">
        <f ca="1">('Station-to-Station Summaries'!AR64+OFFSET('Station-to-Station Summaries'!AL54,$B67,AS$3))/'Station-to-Station Summaries'!BB70</f>
        <v>0.0017403958450257935</v>
      </c>
      <c r="AT67" s="186">
        <f ca="1">('Station-to-Station Summaries'!AS64+OFFSET('Station-to-Station Summaries'!AL54,$B67,AT$3))/'Station-to-Station Summaries'!BB70</f>
        <v>0.0017897025475250318</v>
      </c>
      <c r="AU67" s="186">
        <f ca="1">('Station-to-Station Summaries'!AT64+OFFSET('Station-to-Station Summaries'!AL54,$B67,AU$3))/'Station-to-Station Summaries'!BB70</f>
        <v>0.0005377220034782892</v>
      </c>
      <c r="AV67" s="186">
        <f ca="1">('Station-to-Station Summaries'!AU64+OFFSET('Station-to-Station Summaries'!AL54,$B67,AV$3))/'Station-to-Station Summaries'!BB70</f>
        <v>0.0003314698237930227</v>
      </c>
      <c r="AW67" s="196">
        <f ca="1">'Station-to-Station Summaries'!AV64+OFFSET('Station-to-Station Summaries'!AL54,AW$3,$B67)</f>
        <v>0</v>
      </c>
      <c r="AX67" s="9">
        <f ca="1">'Station-to-Station Summaries'!AW64+OFFSET('Station-to-Station Summaries'!AL54,AX$3,$B67)</f>
        <v>12893.078800000001</v>
      </c>
      <c r="AY67" s="9">
        <f ca="1">'Station-to-Station Summaries'!AX64+OFFSET('Station-to-Station Summaries'!AL54,AY$3,$B67)</f>
        <v>47638.5702</v>
      </c>
      <c r="AZ67" s="9">
        <f ca="1">'Station-to-Station Summaries'!AY64+OFFSET('Station-to-Station Summaries'!AL54,AZ$3,$B67)</f>
        <v>61656.0056</v>
      </c>
      <c r="BA67" s="9">
        <f ca="1">'Station-to-Station Summaries'!AZ64+OFFSET('Station-to-Station Summaries'!AL54,BA$3,$B67)</f>
        <v>31246.861600000004</v>
      </c>
      <c r="BB67" s="9">
        <f ca="1">'Station-to-Station Summaries'!BA64+OFFSET('Station-to-Station Summaries'!AL54,BB$3,$B67)</f>
        <v>182939.9733</v>
      </c>
      <c r="BC67" s="189">
        <f>SUM(AW67:BB67)</f>
        <v>336374.4895</v>
      </c>
    </row>
    <row r="68" spans="2:55" ht="15">
      <c r="B68">
        <v>11</v>
      </c>
      <c r="C68" s="16" t="s">
        <v>10</v>
      </c>
      <c r="D68" s="186">
        <f ca="1">('Station-to-Station Summaries'!C65+OFFSET('Station-to-Station Summaries'!B54,$B68,D$3))/'Station-to-Station Summaries'!R70</f>
        <v>0.04373584371391342</v>
      </c>
      <c r="E68" s="186">
        <f ca="1">('Station-to-Station Summaries'!D65+OFFSET('Station-to-Station Summaries'!B54,$B68,E$3))/'Station-to-Station Summaries'!R70</f>
        <v>0.004317701971140808</v>
      </c>
      <c r="F68" s="186">
        <f ca="1">('Station-to-Station Summaries'!E65+OFFSET('Station-to-Station Summaries'!B54,$B68,F$3))/'Station-to-Station Summaries'!R70</f>
        <v>0.001982854706544606</v>
      </c>
      <c r="G68" s="186">
        <f ca="1">('Station-to-Station Summaries'!F65+OFFSET('Station-to-Station Summaries'!B54,$B68,G$3))/'Station-to-Station Summaries'!R70</f>
        <v>0.0041089268801591874</v>
      </c>
      <c r="H68" s="186">
        <f ca="1">('Station-to-Station Summaries'!G65+OFFSET('Station-to-Station Summaries'!B54,$B68,H$3))/'Station-to-Station Summaries'!R70</f>
        <v>0.010758274747355892</v>
      </c>
      <c r="I68" s="186">
        <f ca="1">('Station-to-Station Summaries'!H65+OFFSET('Station-to-Station Summaries'!B54,$B68,I$3))/'Station-to-Station Summaries'!R70</f>
        <v>0.00601946220113271</v>
      </c>
      <c r="J68" s="186">
        <f ca="1">('Station-to-Station Summaries'!I65+OFFSET('Station-to-Station Summaries'!B54,$B68,J$3))/'Station-to-Station Summaries'!R70</f>
        <v>0.013127352826034605</v>
      </c>
      <c r="K68" s="186">
        <f ca="1">('Station-to-Station Summaries'!J65+OFFSET('Station-to-Station Summaries'!B54,$B68,K$3))/'Station-to-Station Summaries'!R70</f>
        <v>0.0022847834225567538</v>
      </c>
      <c r="L68" s="186">
        <f ca="1">('Station-to-Station Summaries'!K65+OFFSET('Station-to-Station Summaries'!B54,$B68,L$3))/'Station-to-Station Summaries'!R70</f>
        <v>0.00028519707868257933</v>
      </c>
      <c r="M68" s="186">
        <f ca="1">('Station-to-Station Summaries'!L65+OFFSET('Station-to-Station Summaries'!B54,$B68,M$3))/'Station-to-Station Summaries'!R70</f>
        <v>0.00043383896066957045</v>
      </c>
      <c r="N68" s="196">
        <f ca="1">'Station-to-Station Summaries'!M65+OFFSET('Station-to-Station Summaries'!B54,N$3,$B68)</f>
        <v>0</v>
      </c>
      <c r="O68" s="8">
        <f ca="1">'Station-to-Station Summaries'!N65+OFFSET('Station-to-Station Summaries'!B54,O$3,$B68)</f>
        <v>109977.4222</v>
      </c>
      <c r="P68" s="8">
        <f ca="1">'Station-to-Station Summaries'!O65+OFFSET('Station-to-Station Summaries'!B54,P$3,$B68)</f>
        <v>223272.5598</v>
      </c>
      <c r="Q68" s="8">
        <f ca="1">'Station-to-Station Summaries'!P65+OFFSET('Station-to-Station Summaries'!B54,Q$3,$B68)</f>
        <v>52226.1216</v>
      </c>
      <c r="R68" s="8">
        <f ca="1">'Station-to-Station Summaries'!Q65+OFFSET('Station-to-Station Summaries'!B54,R$3,$B68)</f>
        <v>106324.91699999999</v>
      </c>
      <c r="S68" s="189">
        <f>SUM(N68:R68)</f>
        <v>491801.02059999993</v>
      </c>
      <c r="U68" s="16" t="s">
        <v>10</v>
      </c>
      <c r="V68" s="186">
        <f ca="1">('Station-to-Station Summaries'!U65+OFFSET('Station-to-Station Summaries'!T54,$B68,V$3))/'Station-to-Station Summaries'!AJ70</f>
        <v>0.04985664336401509</v>
      </c>
      <c r="W68" s="186">
        <f ca="1">('Station-to-Station Summaries'!V65+OFFSET('Station-to-Station Summaries'!T54,$B68,W$3))/'Station-to-Station Summaries'!AJ70</f>
        <v>0</v>
      </c>
      <c r="X68" s="186">
        <f ca="1">('Station-to-Station Summaries'!W65+OFFSET('Station-to-Station Summaries'!T54,$B68,X$3))/'Station-to-Station Summaries'!AJ70</f>
        <v>0.0010436982511708313</v>
      </c>
      <c r="Y68" s="186">
        <f ca="1">('Station-to-Station Summaries'!X65+OFFSET('Station-to-Station Summaries'!T54,$B68,Y$3))/'Station-to-Station Summaries'!AJ70</f>
        <v>0.0020356952055601827</v>
      </c>
      <c r="Z68" s="186">
        <f ca="1">('Station-to-Station Summaries'!Y65+OFFSET('Station-to-Station Summaries'!T54,$B68,Z$3))/'Station-to-Station Summaries'!AJ70</f>
        <v>0.012192439641330726</v>
      </c>
      <c r="AA68" s="186">
        <f ca="1">('Station-to-Station Summaries'!Z65+OFFSET('Station-to-Station Summaries'!T54,$B68,AA$3))/'Station-to-Station Summaries'!AJ70</f>
        <v>0.0012223819326238074</v>
      </c>
      <c r="AB68" s="186">
        <f ca="1">('Station-to-Station Summaries'!AA65+OFFSET('Station-to-Station Summaries'!T54,$B68,AB$3))/'Station-to-Station Summaries'!AJ70</f>
        <v>0.002868948223077283</v>
      </c>
      <c r="AC68" s="186">
        <f ca="1">('Station-to-Station Summaries'!AB65+OFFSET('Station-to-Station Summaries'!T54,$B68,AC$3))/'Station-to-Station Summaries'!AJ70</f>
        <v>0.0008899794466327127</v>
      </c>
      <c r="AD68" s="186">
        <f ca="1">('Station-to-Station Summaries'!AC65+OFFSET('Station-to-Station Summaries'!T54,$B68,AD$3))/'Station-to-Station Summaries'!AJ70</f>
        <v>0.0002858061122032443</v>
      </c>
      <c r="AE68" s="186">
        <f ca="1">('Station-to-Station Summaries'!AD65+OFFSET('Station-to-Station Summaries'!T54,$B68,AE$3))/'Station-to-Station Summaries'!AJ70</f>
        <v>0.00055666339817139</v>
      </c>
      <c r="AF68" s="196">
        <f ca="1">'Station-to-Station Summaries'!AE65+OFFSET('Station-to-Station Summaries'!T54,AF$3,$B68)</f>
        <v>0</v>
      </c>
      <c r="AG68" s="8">
        <f ca="1">'Station-to-Station Summaries'!AF65+OFFSET('Station-to-Station Summaries'!T54,AG$3,$B68)</f>
        <v>1742.7075999999997</v>
      </c>
      <c r="AH68" s="8">
        <f ca="1">'Station-to-Station Summaries'!AG65+OFFSET('Station-to-Station Summaries'!T54,AH$3,$B68)</f>
        <v>14209.820899999999</v>
      </c>
      <c r="AI68" s="8">
        <f ca="1">'Station-to-Station Summaries'!AH65+OFFSET('Station-to-Station Summaries'!T54,AI$3,$B68)</f>
        <v>14914.5216</v>
      </c>
      <c r="AJ68" s="8">
        <f ca="1">'Station-to-Station Summaries'!AI65+OFFSET('Station-to-Station Summaries'!T54,AJ$3,$B68)</f>
        <v>50354.4021</v>
      </c>
      <c r="AK68" s="189">
        <f>SUM(AF68:AJ68)</f>
        <v>81221.4522</v>
      </c>
      <c r="AM68" s="16" t="s">
        <v>10</v>
      </c>
      <c r="AN68" s="186">
        <f ca="1">('Station-to-Station Summaries'!AM65+OFFSET('Station-to-Station Summaries'!AL54,$B68,AN$3))/'Station-to-Station Summaries'!BB70</f>
        <v>0.04714664929278603</v>
      </c>
      <c r="AO68" s="186">
        <f ca="1">('Station-to-Station Summaries'!AN65+OFFSET('Station-to-Station Summaries'!AL54,$B68,AO$3))/'Station-to-Station Summaries'!BB70</f>
        <v>0.00191166962031363</v>
      </c>
      <c r="AP68" s="186">
        <f ca="1">('Station-to-Station Summaries'!AO65+OFFSET('Station-to-Station Summaries'!AL54,$B68,AP$3))/'Station-to-Station Summaries'!BB70</f>
        <v>0.0014595113101683046</v>
      </c>
      <c r="AQ68" s="186">
        <f ca="1">('Station-to-Station Summaries'!AP65+OFFSET('Station-to-Station Summaries'!AL54,$B68,AQ$3))/'Station-to-Station Summaries'!BB70</f>
        <v>0.002953621925536109</v>
      </c>
      <c r="AR68" s="186">
        <f ca="1">('Station-to-Station Summaries'!AQ65+OFFSET('Station-to-Station Summaries'!AL54,$B68,AR$3))/'Station-to-Station Summaries'!BB70</f>
        <v>0.011557460785296434</v>
      </c>
      <c r="AS68" s="186">
        <f ca="1">('Station-to-Station Summaries'!AR65+OFFSET('Station-to-Station Summaries'!AL54,$B68,AS$3))/'Station-to-Station Summaries'!BB70</f>
        <v>0.0033462970793404863</v>
      </c>
      <c r="AT68" s="186">
        <f ca="1">('Station-to-Station Summaries'!AS65+OFFSET('Station-to-Station Summaries'!AL54,$B68,AT$3))/'Station-to-Station Summaries'!BB70</f>
        <v>0.007410873664767173</v>
      </c>
      <c r="AU68" s="186">
        <f ca="1">('Station-to-Station Summaries'!AT65+OFFSET('Station-to-Station Summaries'!AL54,$B68,AU$3))/'Station-to-Station Summaries'!BB70</f>
        <v>0.0015075311917250559</v>
      </c>
      <c r="AV68" s="186">
        <f ca="1">('Station-to-Station Summaries'!AU65+OFFSET('Station-to-Station Summaries'!AL54,$B68,AV$3))/'Station-to-Station Summaries'!BB70</f>
        <v>0.00028553646161434557</v>
      </c>
      <c r="AW68" s="186">
        <f ca="1">('Station-to-Station Summaries'!AV65+OFFSET('Station-to-Station Summaries'!AL54,$B68,AW$3))/'Station-to-Station Summaries'!BB70</f>
        <v>0.0005022826772754778</v>
      </c>
      <c r="AX68" s="196">
        <f ca="1">'Station-to-Station Summaries'!AW65+OFFSET('Station-to-Station Summaries'!AL54,AX$3,$B68)</f>
        <v>0</v>
      </c>
      <c r="AY68" s="8">
        <f ca="1">'Station-to-Station Summaries'!AX65+OFFSET('Station-to-Station Summaries'!AL54,AY$3,$B68)</f>
        <v>111720.1298</v>
      </c>
      <c r="AZ68" s="8">
        <f ca="1">'Station-to-Station Summaries'!AY65+OFFSET('Station-to-Station Summaries'!AL54,AZ$3,$B68)</f>
        <v>237482.38069999998</v>
      </c>
      <c r="BA68" s="8">
        <f ca="1">'Station-to-Station Summaries'!AZ65+OFFSET('Station-to-Station Summaries'!AL54,BA$3,$B68)</f>
        <v>67140.64319999999</v>
      </c>
      <c r="BB68" s="8">
        <f ca="1">'Station-to-Station Summaries'!BA65+OFFSET('Station-to-Station Summaries'!AL54,BB$3,$B68)</f>
        <v>156679.31909999996</v>
      </c>
      <c r="BC68" s="189">
        <f>SUM(AX68:BB68)</f>
        <v>573022.4727999999</v>
      </c>
    </row>
    <row r="69" spans="2:55" ht="15">
      <c r="B69">
        <v>12</v>
      </c>
      <c r="C69" s="16" t="s">
        <v>11</v>
      </c>
      <c r="D69" s="186">
        <f ca="1">('Station-to-Station Summaries'!C66+OFFSET('Station-to-Station Summaries'!B54,$B69,D$3))/'Station-to-Station Summaries'!R70</f>
        <v>0.02538248293924034</v>
      </c>
      <c r="E69" s="186">
        <f ca="1">('Station-to-Station Summaries'!D66+OFFSET('Station-to-Station Summaries'!B54,$B69,E$3))/'Station-to-Station Summaries'!R70</f>
        <v>0.001703661624865878</v>
      </c>
      <c r="F69" s="186">
        <f ca="1">('Station-to-Station Summaries'!E66+OFFSET('Station-to-Station Summaries'!B54,$B69,F$3))/'Station-to-Station Summaries'!R70</f>
        <v>0.0009792804078584338</v>
      </c>
      <c r="G69" s="186">
        <f ca="1">('Station-to-Station Summaries'!F66+OFFSET('Station-to-Station Summaries'!B54,$B69,G$3))/'Station-to-Station Summaries'!R70</f>
        <v>0.0016355601484601156</v>
      </c>
      <c r="H69" s="186">
        <f ca="1">('Station-to-Station Summaries'!G66+OFFSET('Station-to-Station Summaries'!B54,$B69,H$3))/'Station-to-Station Summaries'!R70</f>
        <v>0.0031799602489881386</v>
      </c>
      <c r="I69" s="186">
        <f ca="1">('Station-to-Station Summaries'!H66+OFFSET('Station-to-Station Summaries'!B54,$B69,I$3))/'Station-to-Station Summaries'!R70</f>
        <v>0.002693812701679153</v>
      </c>
      <c r="J69" s="186">
        <f ca="1">('Station-to-Station Summaries'!I66+OFFSET('Station-to-Station Summaries'!B54,$B69,J$3))/'Station-to-Station Summaries'!R70</f>
        <v>0.00677679007430673</v>
      </c>
      <c r="K69" s="186">
        <f ca="1">('Station-to-Station Summaries'!J66+OFFSET('Station-to-Station Summaries'!B54,$B69,K$3))/'Station-to-Station Summaries'!R70</f>
        <v>0.0011207895977638706</v>
      </c>
      <c r="L69" s="186">
        <f ca="1">('Station-to-Station Summaries'!K66+OFFSET('Station-to-Station Summaries'!B54,$B69,L$3))/'Station-to-Station Summaries'!R70</f>
        <v>0.00036519145340692773</v>
      </c>
      <c r="M69" s="186">
        <f ca="1">('Station-to-Station Summaries'!L66+OFFSET('Station-to-Station Summaries'!B54,$B69,M$3))/'Station-to-Station Summaries'!R70</f>
        <v>0.0018892933768304683</v>
      </c>
      <c r="N69" s="187">
        <f ca="1">('Station-to-Station Summaries'!M66+OFFSET('Station-to-Station Summaries'!B54,$B69,N$3))/'Station-to-Station Summaries'!R70</f>
        <v>0.009645895412628877</v>
      </c>
      <c r="O69" s="196">
        <f ca="1">'Station-to-Station Summaries'!N66+OFFSET('Station-to-Station Summaries'!B54,O$3,$B69)</f>
        <v>0</v>
      </c>
      <c r="P69" s="8">
        <f ca="1">'Station-to-Station Summaries'!O66+OFFSET('Station-to-Station Summaries'!B54,P$3,$B69)</f>
        <v>4699.8276000000005</v>
      </c>
      <c r="Q69" s="8">
        <f ca="1">'Station-to-Station Summaries'!P66+OFFSET('Station-to-Station Summaries'!B54,Q$3,$B69)</f>
        <v>0</v>
      </c>
      <c r="R69" s="8">
        <f ca="1">'Station-to-Station Summaries'!Q66+OFFSET('Station-to-Station Summaries'!B54,R$3,$B69)</f>
        <v>108.37709999999998</v>
      </c>
      <c r="S69" s="189">
        <f>SUM(O69:R69)</f>
        <v>4808.2047</v>
      </c>
      <c r="U69" s="16" t="s">
        <v>11</v>
      </c>
      <c r="V69" s="186">
        <f ca="1">('Station-to-Station Summaries'!U66+OFFSET('Station-to-Station Summaries'!T54,$B69,V$3))/'Station-to-Station Summaries'!AJ70</f>
        <v>0.048132959695020516</v>
      </c>
      <c r="W69" s="186">
        <f ca="1">('Station-to-Station Summaries'!V66+OFFSET('Station-to-Station Summaries'!T54,$B69,W$3))/'Station-to-Station Summaries'!AJ70</f>
        <v>0</v>
      </c>
      <c r="X69" s="186">
        <f ca="1">('Station-to-Station Summaries'!W66+OFFSET('Station-to-Station Summaries'!T54,$B69,X$3))/'Station-to-Station Summaries'!AJ70</f>
        <v>0.00033316817966109466</v>
      </c>
      <c r="Y69" s="186">
        <f ca="1">('Station-to-Station Summaries'!X66+OFFSET('Station-to-Station Summaries'!T54,$B69,Y$3))/'Station-to-Station Summaries'!AJ70</f>
        <v>0.0006335331765846122</v>
      </c>
      <c r="Z69" s="186">
        <f ca="1">('Station-to-Station Summaries'!Y66+OFFSET('Station-to-Station Summaries'!T54,$B69,Z$3))/'Station-to-Station Summaries'!AJ70</f>
        <v>0.010420706476581604</v>
      </c>
      <c r="AA69" s="186">
        <f ca="1">('Station-to-Station Summaries'!Z66+OFFSET('Station-to-Station Summaries'!T54,$B69,AA$3))/'Station-to-Station Summaries'!AJ70</f>
        <v>0.0008284556425968511</v>
      </c>
      <c r="AB69" s="186">
        <f ca="1">('Station-to-Station Summaries'!AA66+OFFSET('Station-to-Station Summaries'!T54,$B69,AB$3))/'Station-to-Station Summaries'!AJ70</f>
        <v>0.0048826941684716185</v>
      </c>
      <c r="AC69" s="186">
        <f ca="1">('Station-to-Station Summaries'!AB66+OFFSET('Station-to-Station Summaries'!T54,$B69,AC$3))/'Station-to-Station Summaries'!AJ70</f>
        <v>0.0014836903812652767</v>
      </c>
      <c r="AD69" s="186">
        <f ca="1">('Station-to-Station Summaries'!AC66+OFFSET('Station-to-Station Summaries'!T54,$B69,AD$3))/'Station-to-Station Summaries'!AJ70</f>
        <v>0.0006349361180348333</v>
      </c>
      <c r="AE69" s="186">
        <f ca="1">('Station-to-Station Summaries'!AD66+OFFSET('Station-to-Station Summaries'!T54,$B69,AE$3))/'Station-to-Station Summaries'!AJ70</f>
        <v>0.0018355997943873875</v>
      </c>
      <c r="AF69" s="187">
        <f ca="1">('Station-to-Station Summaries'!AE66+OFFSET('Station-to-Station Summaries'!T54,$B69,AF$3))/'Station-to-Station Summaries'!AJ70</f>
        <v>0.00012144367868001652</v>
      </c>
      <c r="AG69" s="196">
        <f ca="1">'Station-to-Station Summaries'!AF66+OFFSET('Station-to-Station Summaries'!T54,AG$3,$B69)</f>
        <v>0</v>
      </c>
      <c r="AH69" s="8">
        <f ca="1">'Station-to-Station Summaries'!AG66+OFFSET('Station-to-Station Summaries'!T54,AH$3,$B69)</f>
        <v>20.1188</v>
      </c>
      <c r="AI69" s="8">
        <f ca="1">'Station-to-Station Summaries'!AH66+OFFSET('Station-to-Station Summaries'!T54,AI$3,$B69)</f>
        <v>378.721</v>
      </c>
      <c r="AJ69" s="8">
        <f ca="1">'Station-to-Station Summaries'!AI66+OFFSET('Station-to-Station Summaries'!T54,AJ$3,$B69)</f>
        <v>101.893</v>
      </c>
      <c r="AK69" s="189">
        <f>SUM(AG69:AJ69)</f>
        <v>500.7328</v>
      </c>
      <c r="AM69" s="16" t="s">
        <v>11</v>
      </c>
      <c r="AN69" s="186">
        <f ca="1">('Station-to-Station Summaries'!AM66+OFFSET('Station-to-Station Summaries'!AL54,$B69,AN$3))/'Station-to-Station Summaries'!BB70</f>
        <v>0.038060148845089355</v>
      </c>
      <c r="AO69" s="186">
        <f ca="1">('Station-to-Station Summaries'!AN66+OFFSET('Station-to-Station Summaries'!AL54,$B69,AO$3))/'Station-to-Station Summaries'!BB70</f>
        <v>0.0007542989750841337</v>
      </c>
      <c r="AP69" s="186">
        <f ca="1">('Station-to-Station Summaries'!AO66+OFFSET('Station-to-Station Summaries'!AL54,$B69,AP$3))/'Station-to-Station Summaries'!BB70</f>
        <v>0.000619235427056508</v>
      </c>
      <c r="AQ69" s="186">
        <f ca="1">('Station-to-Station Summaries'!AP66+OFFSET('Station-to-Station Summaries'!AL54,$B69,AQ$3))/'Station-to-Station Summaries'!BB70</f>
        <v>0.0010771822597479745</v>
      </c>
      <c r="AR69" s="186">
        <f ca="1">('Station-to-Station Summaries'!AQ66+OFFSET('Station-to-Station Summaries'!AL54,$B69,AR$3))/'Station-to-Station Summaries'!BB70</f>
        <v>0.007214854223644915</v>
      </c>
      <c r="AS69" s="186">
        <f ca="1">('Station-to-Station Summaries'!AR66+OFFSET('Station-to-Station Summaries'!AL54,$B69,AS$3))/'Station-to-Station Summaries'!BB70</f>
        <v>0.0016543455360447385</v>
      </c>
      <c r="AT69" s="186">
        <f ca="1">('Station-to-Station Summaries'!AS66+OFFSET('Station-to-Station Summaries'!AL54,$B69,AT$3))/'Station-to-Station Summaries'!BB70</f>
        <v>0.005721308233394844</v>
      </c>
      <c r="AU69" s="186">
        <f ca="1">('Station-to-Station Summaries'!AT66+OFFSET('Station-to-Station Summaries'!AL54,$B69,AU$3))/'Station-to-Station Summaries'!BB70</f>
        <v>0.0013230154649221389</v>
      </c>
      <c r="AV69" s="186">
        <f ca="1">('Station-to-Station Summaries'!AU66+OFFSET('Station-to-Station Summaries'!AL54,$B69,AV$3))/'Station-to-Station Summaries'!BB70</f>
        <v>0.0005155062259168722</v>
      </c>
      <c r="AW69" s="186">
        <f ca="1">('Station-to-Station Summaries'!AV66+OFFSET('Station-to-Station Summaries'!AL54,$B69,AW$3))/'Station-to-Station Summaries'!BB70</f>
        <v>0.0018593727159665777</v>
      </c>
      <c r="AX69" s="187">
        <f ca="1">('Station-to-Station Summaries'!AW66+OFFSET('Station-to-Station Summaries'!AL54,$B69,AX$3))/'Station-to-Station Summaries'!BB70</f>
        <v>0.004338410285368428</v>
      </c>
      <c r="AY69" s="196">
        <f ca="1">'Station-to-Station Summaries'!AX66+OFFSET('Station-to-Station Summaries'!AL54,AY$3,$B69)</f>
        <v>0</v>
      </c>
      <c r="AZ69" s="8">
        <f ca="1">'Station-to-Station Summaries'!AY66+OFFSET('Station-to-Station Summaries'!AL54,AZ$3,$B69)</f>
        <v>4719.946400000001</v>
      </c>
      <c r="BA69" s="8">
        <f ca="1">'Station-to-Station Summaries'!AZ66+OFFSET('Station-to-Station Summaries'!AL54,BA$3,$B69)</f>
        <v>378.721</v>
      </c>
      <c r="BB69" s="8">
        <f ca="1">'Station-to-Station Summaries'!BA66+OFFSET('Station-to-Station Summaries'!AL54,BB$3,$B69)</f>
        <v>210.27009999999999</v>
      </c>
      <c r="BC69" s="189">
        <f>SUM(AY69:BB69)</f>
        <v>5308.9375</v>
      </c>
    </row>
    <row r="70" spans="2:55" ht="15">
      <c r="B70">
        <v>13</v>
      </c>
      <c r="C70" s="16" t="s">
        <v>12</v>
      </c>
      <c r="D70" s="186">
        <f ca="1">('Station-to-Station Summaries'!C67+OFFSET('Station-to-Station Summaries'!B54,$B70,D$3))/'Station-to-Station Summaries'!R70</f>
        <v>0.04976670743314645</v>
      </c>
      <c r="E70" s="186">
        <f ca="1">('Station-to-Station Summaries'!D67+OFFSET('Station-to-Station Summaries'!B54,$B70,E$3))/'Station-to-Station Summaries'!R70</f>
        <v>0</v>
      </c>
      <c r="F70" s="186">
        <f ca="1">('Station-to-Station Summaries'!E67+OFFSET('Station-to-Station Summaries'!B54,$B70,F$3))/'Station-to-Station Summaries'!R70</f>
        <v>0.0010237109015210348</v>
      </c>
      <c r="G70" s="186">
        <f ca="1">('Station-to-Station Summaries'!F67+OFFSET('Station-to-Station Summaries'!B54,$B70,G$3))/'Station-to-Station Summaries'!R70</f>
        <v>0.0018532277419680675</v>
      </c>
      <c r="H70" s="186">
        <f ca="1">('Station-to-Station Summaries'!G67+OFFSET('Station-to-Station Summaries'!B54,$B70,H$3))/'Station-to-Station Summaries'!R70</f>
        <v>0.004819096483032426</v>
      </c>
      <c r="I70" s="186">
        <f ca="1">('Station-to-Station Summaries'!H67+OFFSET('Station-to-Station Summaries'!B54,$B70,I$3))/'Station-to-Station Summaries'!R70</f>
        <v>0.0059334529979050725</v>
      </c>
      <c r="J70" s="186">
        <f ca="1">('Station-to-Station Summaries'!I67+OFFSET('Station-to-Station Summaries'!B54,$B70,J$3))/'Station-to-Station Summaries'!R70</f>
        <v>0.02326862230376187</v>
      </c>
      <c r="K70" s="186">
        <f ca="1">('Station-to-Station Summaries'!J67+OFFSET('Station-to-Station Summaries'!B54,$B70,K$3))/'Station-to-Station Summaries'!R70</f>
        <v>0.002601906125671372</v>
      </c>
      <c r="L70" s="186">
        <f ca="1">('Station-to-Station Summaries'!K67+OFFSET('Station-to-Station Summaries'!B54,$B70,L$3))/'Station-to-Station Summaries'!R70</f>
        <v>0.0005496303666825275</v>
      </c>
      <c r="M70" s="186">
        <f ca="1">('Station-to-Station Summaries'!L67+OFFSET('Station-to-Station Summaries'!B54,$B70,M$3))/'Station-to-Station Summaries'!R70</f>
        <v>0.002374846618258263</v>
      </c>
      <c r="N70" s="187">
        <f ca="1">('Station-to-Station Summaries'!M67+OFFSET('Station-to-Station Summaries'!B54,$B70,N$3))/'Station-to-Station Summaries'!R70</f>
        <v>0.01961483407880009</v>
      </c>
      <c r="O70" s="187">
        <f ca="1">('Station-to-Station Summaries'!N67+OFFSET('Station-to-Station Summaries'!B54,$B70,O$3))/'Station-to-Station Summaries'!R70</f>
        <v>0.00041430749521533325</v>
      </c>
      <c r="P70" s="196">
        <f ca="1">'Station-to-Station Summaries'!O67+OFFSET('Station-to-Station Summaries'!B54,P$3,$B70)</f>
        <v>0</v>
      </c>
      <c r="Q70" s="8">
        <f ca="1">'Station-to-Station Summaries'!P67+OFFSET('Station-to-Station Summaries'!B54,Q$3,$B70)</f>
        <v>50848.2849</v>
      </c>
      <c r="R70" s="8">
        <f ca="1">'Station-to-Station Summaries'!Q67+OFFSET('Station-to-Station Summaries'!B54,R$3,$B70)</f>
        <v>100728.3114</v>
      </c>
      <c r="S70" s="189">
        <f>SUM(P70:R70)</f>
        <v>151576.5963</v>
      </c>
      <c r="U70" s="16" t="s">
        <v>12</v>
      </c>
      <c r="V70" s="186">
        <f ca="1">('Station-to-Station Summaries'!U67+OFFSET('Station-to-Station Summaries'!T54,$B70,V$3))/'Station-to-Station Summaries'!AJ70</f>
        <v>0.09442550152441886</v>
      </c>
      <c r="W70" s="186">
        <f ca="1">('Station-to-Station Summaries'!V67+OFFSET('Station-to-Station Summaries'!T54,$B70,W$3))/'Station-to-Station Summaries'!AJ70</f>
        <v>0</v>
      </c>
      <c r="X70" s="186">
        <f ca="1">('Station-to-Station Summaries'!W67+OFFSET('Station-to-Station Summaries'!T54,$B70,X$3))/'Station-to-Station Summaries'!AJ70</f>
        <v>0.004733840733033773</v>
      </c>
      <c r="Y70" s="186">
        <f ca="1">('Station-to-Station Summaries'!X67+OFFSET('Station-to-Station Summaries'!T54,$B70,Y$3))/'Station-to-Station Summaries'!AJ70</f>
        <v>0.009862929759422216</v>
      </c>
      <c r="Z70" s="186">
        <f ca="1">('Station-to-Station Summaries'!Y67+OFFSET('Station-to-Station Summaries'!T54,$B70,Z$3))/'Station-to-Station Summaries'!AJ70</f>
        <v>0.017646944895145716</v>
      </c>
      <c r="AA70" s="186">
        <f ca="1">('Station-to-Station Summaries'!Z67+OFFSET('Station-to-Station Summaries'!T54,$B70,AA$3))/'Station-to-Station Summaries'!AJ70</f>
        <v>0.0063741613263541075</v>
      </c>
      <c r="AB70" s="186">
        <f ca="1">('Station-to-Station Summaries'!AA67+OFFSET('Station-to-Station Summaries'!T54,$B70,AB$3))/'Station-to-Station Summaries'!AJ70</f>
        <v>0.016725392164206473</v>
      </c>
      <c r="AC70" s="186">
        <f ca="1">('Station-to-Station Summaries'!AB67+OFFSET('Station-to-Station Summaries'!T54,$B70,AC$3))/'Station-to-Station Summaries'!AJ70</f>
        <v>0.0036275635855900767</v>
      </c>
      <c r="AD70" s="186">
        <f ca="1">('Station-to-Station Summaries'!AC67+OFFSET('Station-to-Station Summaries'!T54,$B70,AD$3))/'Station-to-Station Summaries'!AJ70</f>
        <v>0.0012955217285975052</v>
      </c>
      <c r="AE70" s="186">
        <f ca="1">('Station-to-Station Summaries'!AD67+OFFSET('Station-to-Station Summaries'!T54,$B70,AE$3))/'Station-to-Station Summaries'!AJ70</f>
        <v>0.0024242934470120156</v>
      </c>
      <c r="AF70" s="187">
        <f ca="1">('Station-to-Station Summaries'!AE67+OFFSET('Station-to-Station Summaries'!T54,$B70,AF$3))/'Station-to-Station Summaries'!AJ70</f>
        <v>0.0009918574676664712</v>
      </c>
      <c r="AG70" s="187">
        <f ca="1">('Station-to-Station Summaries'!AF67+OFFSET('Station-to-Station Summaries'!T54,$B70,AG$3))/'Station-to-Station Summaries'!AJ70</f>
        <v>1.4091405491615322E-06</v>
      </c>
      <c r="AH70" s="196">
        <f ca="1">'Station-to-Station Summaries'!AG67+OFFSET('Station-to-Station Summaries'!T54,AH$3,$B70)</f>
        <v>0</v>
      </c>
      <c r="AI70" s="8">
        <f ca="1">'Station-to-Station Summaries'!AH67+OFFSET('Station-to-Station Summaries'!T54,AI$3,$B70)</f>
        <v>216.1803</v>
      </c>
      <c r="AJ70" s="8">
        <f ca="1">'Station-to-Station Summaries'!AI67+OFFSET('Station-to-Station Summaries'!T54,AJ$3,$B70)</f>
        <v>1305.4308</v>
      </c>
      <c r="AK70" s="189">
        <f>SUM(AH70:AJ70)</f>
        <v>1521.6111</v>
      </c>
      <c r="AM70" s="16" t="s">
        <v>12</v>
      </c>
      <c r="AN70" s="186">
        <f ca="1">('Station-to-Station Summaries'!AM67+OFFSET('Station-to-Station Summaries'!AL54,$B70,AN$3))/'Station-to-Station Summaries'!BB70</f>
        <v>0.07465274728738423</v>
      </c>
      <c r="AO70" s="186">
        <f ca="1">('Station-to-Station Summaries'!AN67+OFFSET('Station-to-Station Summaries'!AL54,$B70,AO$3))/'Station-to-Station Summaries'!BB70</f>
        <v>0</v>
      </c>
      <c r="AP70" s="186">
        <f ca="1">('Station-to-Station Summaries'!AO67+OFFSET('Station-to-Station Summaries'!AL54,$B70,AP$3))/'Station-to-Station Summaries'!BB70</f>
        <v>0.003091174672771106</v>
      </c>
      <c r="AQ70" s="186">
        <f ca="1">('Station-to-Station Summaries'!AP67+OFFSET('Station-to-Station Summaries'!AL54,$B70,AQ$3))/'Station-to-Station Summaries'!BB70</f>
        <v>0.006316621070940361</v>
      </c>
      <c r="AR70" s="186">
        <f ca="1">('Station-to-Station Summaries'!AQ67+OFFSET('Station-to-Station Summaries'!AL54,$B70,AR$3))/'Station-to-Station Summaries'!BB70</f>
        <v>0.0119673939980869</v>
      </c>
      <c r="AS70" s="186">
        <f ca="1">('Station-to-Station Summaries'!AR67+OFFSET('Station-to-Station Summaries'!AL54,$B70,AS$3))/'Station-to-Station Summaries'!BB70</f>
        <v>0.0061790369920331325</v>
      </c>
      <c r="AT70" s="186">
        <f ca="1">('Station-to-Station Summaries'!AS67+OFFSET('Station-to-Station Summaries'!AL54,$B70,AT$3))/'Station-to-Station Summaries'!BB70</f>
        <v>0.019622418026601425</v>
      </c>
      <c r="AU70" s="186">
        <f ca="1">('Station-to-Station Summaries'!AT67+OFFSET('Station-to-Station Summaries'!AL54,$B70,AU$3))/'Station-to-Station Summaries'!BB70</f>
        <v>0.003173452065137781</v>
      </c>
      <c r="AV70" s="186">
        <f ca="1">('Station-to-Station Summaries'!AU67+OFFSET('Station-to-Station Summaries'!AL54,$B70,AV$3))/'Station-to-Station Summaries'!BB70</f>
        <v>0.0009652771063058757</v>
      </c>
      <c r="AW70" s="186">
        <f ca="1">('Station-to-Station Summaries'!AV67+OFFSET('Station-to-Station Summaries'!AL54,$B70,AW$3))/'Station-to-Station Summaries'!BB70</f>
        <v>0.002402400782585151</v>
      </c>
      <c r="AX70" s="187">
        <f ca="1">('Station-to-Station Summaries'!AW67+OFFSET('Station-to-Station Summaries'!AL54,$B70,AX$3))/'Station-to-Station Summaries'!BB70</f>
        <v>0.009237210867523538</v>
      </c>
      <c r="AY70" s="187">
        <f ca="1">('Station-to-Station Summaries'!AX67+OFFSET('Station-to-Station Summaries'!AL54,$B70,AY$3))/'Station-to-Station Summaries'!BB70</f>
        <v>0.0001842205634237817</v>
      </c>
      <c r="AZ70" s="196">
        <f ca="1">'Station-to-Station Summaries'!AY67+OFFSET('Station-to-Station Summaries'!AL54,AZ$3,$B70)</f>
        <v>0</v>
      </c>
      <c r="BA70" s="8">
        <f ca="1">'Station-to-Station Summaries'!AZ67+OFFSET('Station-to-Station Summaries'!AL54,BA$3,$B70)</f>
        <v>51064.4652</v>
      </c>
      <c r="BB70" s="8">
        <f ca="1">'Station-to-Station Summaries'!BA67+OFFSET('Station-to-Station Summaries'!AL54,BB$3,$B70)</f>
        <v>102033.7422</v>
      </c>
      <c r="BC70" s="189">
        <f>SUM(AZ70:BB70)</f>
        <v>153098.20739999998</v>
      </c>
    </row>
    <row r="71" spans="2:55" ht="15">
      <c r="B71">
        <v>14</v>
      </c>
      <c r="C71" s="16" t="s">
        <v>13</v>
      </c>
      <c r="D71" s="186">
        <f ca="1">('Station-to-Station Summaries'!C68+OFFSET('Station-to-Station Summaries'!B54,$B71,D$3))/'Station-to-Station Summaries'!R70</f>
        <v>0.03804583319214238</v>
      </c>
      <c r="E71" s="186">
        <f ca="1">('Station-to-Station Summaries'!D68+OFFSET('Station-to-Station Summaries'!B54,$B71,E$3))/'Station-to-Station Summaries'!R70</f>
        <v>0</v>
      </c>
      <c r="F71" s="186">
        <f ca="1">('Station-to-Station Summaries'!E68+OFFSET('Station-to-Station Summaries'!B54,$B71,F$3))/'Station-to-Station Summaries'!R70</f>
        <v>0.0013973979842701214</v>
      </c>
      <c r="G71" s="186">
        <f ca="1">('Station-to-Station Summaries'!F68+OFFSET('Station-to-Station Summaries'!B54,$B71,G$3))/'Station-to-Station Summaries'!R70</f>
        <v>4.037243277186641E-06</v>
      </c>
      <c r="H71" s="186">
        <f ca="1">('Station-to-Station Summaries'!G68+OFFSET('Station-to-Station Summaries'!B54,$B71,H$3))/'Station-to-Station Summaries'!R70</f>
        <v>0.008596825628508834</v>
      </c>
      <c r="I71" s="186">
        <f ca="1">('Station-to-Station Summaries'!H68+OFFSET('Station-to-Station Summaries'!B54,$B71,I$3))/'Station-to-Station Summaries'!R70</f>
        <v>0.007242942990678325</v>
      </c>
      <c r="J71" s="186">
        <f ca="1">('Station-to-Station Summaries'!I68+OFFSET('Station-to-Station Summaries'!B54,$B71,J$3))/'Station-to-Station Summaries'!R70</f>
        <v>0.0031872139720682574</v>
      </c>
      <c r="K71" s="186">
        <f ca="1">('Station-to-Station Summaries'!J68+OFFSET('Station-to-Station Summaries'!B54,$B71,K$3))/'Station-to-Station Summaries'!R70</f>
        <v>0.0027450126359178694</v>
      </c>
      <c r="L71" s="186">
        <f ca="1">('Station-to-Station Summaries'!K68+OFFSET('Station-to-Station Summaries'!B54,$B71,L$3))/'Station-to-Station Summaries'!R70</f>
        <v>0.0005762761370875708</v>
      </c>
      <c r="M71" s="186">
        <f ca="1">('Station-to-Station Summaries'!L68+OFFSET('Station-to-Station Summaries'!B54,$B71,M$3))/'Station-to-Station Summaries'!R70</f>
        <v>0.0014943948542586894</v>
      </c>
      <c r="N71" s="187">
        <f ca="1">('Station-to-Station Summaries'!M68+OFFSET('Station-to-Station Summaries'!B54,$B71,N$3))/'Station-to-Station Summaries'!R70</f>
        <v>0.004586719854189387</v>
      </c>
      <c r="O71" s="187">
        <f ca="1">('Station-to-Station Summaries'!N68+OFFSET('Station-to-Station Summaries'!B54,$B71,O$3))/'Station-to-Station Summaries'!R70</f>
        <v>0</v>
      </c>
      <c r="P71" s="187">
        <f ca="1">('Station-to-Station Summaries'!O68+OFFSET('Station-to-Station Summaries'!B54,$B71,P$3))/'Station-to-Station Summaries'!R70</f>
        <v>0.0044662805372896386</v>
      </c>
      <c r="Q71" s="196">
        <f ca="1">'Station-to-Station Summaries'!P68+OFFSET('Station-to-Station Summaries'!B54,Q$3,$B71)</f>
        <v>0</v>
      </c>
      <c r="R71" s="8">
        <f ca="1">'Station-to-Station Summaries'!Q68+OFFSET('Station-to-Station Summaries'!B54,R$3,$B71)</f>
        <v>37652.6961</v>
      </c>
      <c r="S71" s="189">
        <f>SUM(Q71:R71)</f>
        <v>37652.6961</v>
      </c>
      <c r="U71" s="16" t="s">
        <v>13</v>
      </c>
      <c r="V71" s="186">
        <f ca="1">('Station-to-Station Summaries'!U68+OFFSET('Station-to-Station Summaries'!T54,$B71,V$3))/'Station-to-Station Summaries'!AJ70</f>
        <v>0.05398055220551403</v>
      </c>
      <c r="W71" s="186">
        <f ca="1">('Station-to-Station Summaries'!V68+OFFSET('Station-to-Station Summaries'!T54,$B71,W$3))/'Station-to-Station Summaries'!AJ70</f>
        <v>0</v>
      </c>
      <c r="X71" s="186">
        <f ca="1">('Station-to-Station Summaries'!W68+OFFSET('Station-to-Station Summaries'!T54,$B71,X$3))/'Station-to-Station Summaries'!AJ70</f>
        <v>0.0014833085279653212</v>
      </c>
      <c r="Y71" s="186">
        <f ca="1">('Station-to-Station Summaries'!X68+OFFSET('Station-to-Station Summaries'!T54,$B71,Y$3))/'Station-to-Station Summaries'!AJ70</f>
        <v>0.004529833634455904</v>
      </c>
      <c r="Z71" s="186">
        <f ca="1">('Station-to-Station Summaries'!Y68+OFFSET('Station-to-Station Summaries'!T54,$B71,Z$3))/'Station-to-Station Summaries'!AJ70</f>
        <v>0.009057162301188814</v>
      </c>
      <c r="AA71" s="186">
        <f ca="1">('Station-to-Station Summaries'!Z68+OFFSET('Station-to-Station Summaries'!T54,$B71,AA$3))/'Station-to-Station Summaries'!AJ70</f>
        <v>0.00315988765098691</v>
      </c>
      <c r="AB71" s="186">
        <f ca="1">('Station-to-Station Summaries'!AA68+OFFSET('Station-to-Station Summaries'!T54,$B71,AB$3))/'Station-to-Station Summaries'!AJ70</f>
        <v>0.0008190199143372939</v>
      </c>
      <c r="AC71" s="186">
        <f ca="1">('Station-to-Station Summaries'!AB68+OFFSET('Station-to-Station Summaries'!T54,$B71,AC$3))/'Station-to-Station Summaries'!AJ70</f>
        <v>0.0016413953183695574</v>
      </c>
      <c r="AD71" s="186">
        <f ca="1">('Station-to-Station Summaries'!AC68+OFFSET('Station-to-Station Summaries'!T54,$B71,AD$3))/'Station-to-Station Summaries'!AJ70</f>
        <v>0.0006752037855362396</v>
      </c>
      <c r="AE71" s="186">
        <f ca="1">('Station-to-Station Summaries'!AD68+OFFSET('Station-to-Station Summaries'!T54,$B71,AE$3))/'Station-to-Station Summaries'!AJ70</f>
        <v>0.0009992641035024927</v>
      </c>
      <c r="AF71" s="187">
        <f ca="1">('Station-to-Station Summaries'!AE68+OFFSET('Station-to-Station Summaries'!T54,$B71,AF$3))/'Station-to-Station Summaries'!AJ70</f>
        <v>0.0010407229775420113</v>
      </c>
      <c r="AG71" s="187">
        <f ca="1">('Station-to-Station Summaries'!AF68+OFFSET('Station-to-Station Summaries'!T54,$B71,AG$3))/'Station-to-Station Summaries'!AJ70</f>
        <v>2.6518709750794797E-05</v>
      </c>
      <c r="AH71" s="187">
        <f ca="1">('Station-to-Station Summaries'!AG68+OFFSET('Station-to-Station Summaries'!T54,$B71,AH$3))/'Station-to-Station Summaries'!AJ70</f>
        <v>1.5086801665235057E-05</v>
      </c>
      <c r="AI71" s="196">
        <f ca="1">'Station-to-Station Summaries'!AH68+OFFSET('Station-to-Station Summaries'!T54,AI$3,$B71)</f>
        <v>0</v>
      </c>
      <c r="AJ71" s="8">
        <f ca="1">'Station-to-Station Summaries'!AI68+OFFSET('Station-to-Station Summaries'!T54,AJ$3,$B71)</f>
        <v>12.204</v>
      </c>
      <c r="AK71" s="189">
        <f>SUM(AI71:AJ71)</f>
        <v>12.204</v>
      </c>
      <c r="AM71" s="16" t="s">
        <v>13</v>
      </c>
      <c r="AN71" s="186">
        <f ca="1">('Station-to-Station Summaries'!AM68+OFFSET('Station-to-Station Summaries'!AL54,$B71,AN$3))/'Station-to-Station Summaries'!BB70</f>
        <v>0.04692542926055357</v>
      </c>
      <c r="AO71" s="186">
        <f ca="1">('Station-to-Station Summaries'!AN68+OFFSET('Station-to-Station Summaries'!AL54,$B71,AO$3))/'Station-to-Station Summaries'!BB70</f>
        <v>0</v>
      </c>
      <c r="AP71" s="186">
        <f ca="1">('Station-to-Station Summaries'!AO68+OFFSET('Station-to-Station Summaries'!AL54,$B71,AP$3))/'Station-to-Station Summaries'!BB70</f>
        <v>0.001445271494018917</v>
      </c>
      <c r="AQ71" s="186">
        <f ca="1">('Station-to-Station Summaries'!AP68+OFFSET('Station-to-Station Summaries'!AL54,$B71,AQ$3))/'Station-to-Station Summaries'!BB70</f>
        <v>0.0025260298688024223</v>
      </c>
      <c r="AR71" s="186">
        <f ca="1">('Station-to-Station Summaries'!AQ68+OFFSET('Station-to-Station Summaries'!AL54,$B71,AR$3))/'Station-to-Station Summaries'!BB70</f>
        <v>0.008853347485307472</v>
      </c>
      <c r="AS71" s="186">
        <f ca="1">('Station-to-Station Summaries'!AR68+OFFSET('Station-to-Station Summaries'!AL54,$B71,AS$3))/'Station-to-Station Summaries'!BB70</f>
        <v>0.0049676670908645314</v>
      </c>
      <c r="AT71" s="186">
        <f ca="1">('Station-to-Station Summaries'!AS68+OFFSET('Station-to-Station Summaries'!AL54,$B71,AT$3))/'Station-to-Station Summaries'!BB70</f>
        <v>0.0018675417126066138</v>
      </c>
      <c r="AU71" s="186">
        <f ca="1">('Station-to-Station Summaries'!AT68+OFFSET('Station-to-Station Summaries'!AL54,$B71,AU$3))/'Station-to-Station Summaries'!BB70</f>
        <v>0.002130023693489135</v>
      </c>
      <c r="AV71" s="186">
        <f ca="1">('Station-to-Station Summaries'!AU68+OFFSET('Station-to-Station Summaries'!AL54,$B71,AV$3))/'Station-to-Station Summaries'!BB70</f>
        <v>0.0006314034071376309</v>
      </c>
      <c r="AW71" s="186">
        <f ca="1">('Station-to-Station Summaries'!AV68+OFFSET('Station-to-Station Summaries'!AL54,$B71,AW$3))/'Station-to-Station Summaries'!BB70</f>
        <v>0.0012184840544463543</v>
      </c>
      <c r="AX71" s="187">
        <f ca="1">('Station-to-Station Summaries'!AW68+OFFSET('Station-to-Station Summaries'!AL54,$B71,AX$3))/'Station-to-Station Summaries'!BB70</f>
        <v>0.00261071890318084</v>
      </c>
      <c r="AY71" s="187">
        <f ca="1">('Station-to-Station Summaries'!AX68+OFFSET('Station-to-Station Summaries'!AL54,$B71,AY$3))/'Station-to-Station Summaries'!BB70</f>
        <v>1.4777507569784892E-05</v>
      </c>
      <c r="AZ71" s="187">
        <f ca="1">('Station-to-Station Summaries'!AY68+OFFSET('Station-to-Station Summaries'!AL54,$B71,AZ$3))/'Station-to-Station Summaries'!BB70</f>
        <v>0.001985860119369523</v>
      </c>
      <c r="BA71" s="196">
        <f ca="1">'Station-to-Station Summaries'!AZ68+OFFSET('Station-to-Station Summaries'!AL54,BA$3,$B71)</f>
        <v>0</v>
      </c>
      <c r="BB71" s="8">
        <f ca="1">'Station-to-Station Summaries'!BA68+OFFSET('Station-to-Station Summaries'!AL54,BB$3,$B71)</f>
        <v>37664.9001</v>
      </c>
      <c r="BC71" s="189">
        <f>SUM(BA71:BB71)</f>
        <v>37664.9001</v>
      </c>
    </row>
    <row r="72" spans="2:55" ht="15">
      <c r="B72">
        <v>15</v>
      </c>
      <c r="C72" s="16" t="s">
        <v>14</v>
      </c>
      <c r="D72" s="186">
        <f ca="1">('Station-to-Station Summaries'!C69+OFFSET('Station-to-Station Summaries'!B54,$B72,D$3))/'Station-to-Station Summaries'!R70</f>
        <v>0.24801640580145123</v>
      </c>
      <c r="E72" s="186">
        <f ca="1">('Station-to-Station Summaries'!D69+OFFSET('Station-to-Station Summaries'!B54,$B72,E$3))/'Station-to-Station Summaries'!R70</f>
        <v>0</v>
      </c>
      <c r="F72" s="186">
        <f ca="1">('Station-to-Station Summaries'!E69+OFFSET('Station-to-Station Summaries'!B54,$B72,F$3))/'Station-to-Station Summaries'!R70</f>
        <v>0.010314421880530687</v>
      </c>
      <c r="G72" s="186">
        <f ca="1">('Station-to-Station Summaries'!F69+OFFSET('Station-to-Station Summaries'!B54,$B72,G$3))/'Station-to-Station Summaries'!R70</f>
        <v>0.0007942111189279151</v>
      </c>
      <c r="H72" s="186">
        <f ca="1">('Station-to-Station Summaries'!G69+OFFSET('Station-to-Station Summaries'!B54,$B72,H$3))/'Station-to-Station Summaries'!R70</f>
        <v>0.06852082773399043</v>
      </c>
      <c r="I72" s="186">
        <f ca="1">('Station-to-Station Summaries'!H69+OFFSET('Station-to-Station Summaries'!B54,$B72,I$3))/'Station-to-Station Summaries'!R70</f>
        <v>0.05335434554237139</v>
      </c>
      <c r="J72" s="186">
        <f ca="1">('Station-to-Station Summaries'!I69+OFFSET('Station-to-Station Summaries'!B54,$B72,J$3))/'Station-to-Station Summaries'!R70</f>
        <v>0.08757685515829645</v>
      </c>
      <c r="K72" s="186">
        <f ca="1">('Station-to-Station Summaries'!J69+OFFSET('Station-to-Station Summaries'!B54,$B72,K$3))/'Station-to-Station Summaries'!R70</f>
        <v>0.022929160874722385</v>
      </c>
      <c r="L72" s="186">
        <f ca="1">('Station-to-Station Summaries'!K69+OFFSET('Station-to-Station Summaries'!B54,$B72,L$3))/'Station-to-Station Summaries'!R70</f>
        <v>0.005050218560057985</v>
      </c>
      <c r="M72" s="186">
        <f ca="1">('Station-to-Station Summaries'!L69+OFFSET('Station-to-Station Summaries'!B54,$B72,M$3))/'Station-to-Station Summaries'!R70</f>
        <v>0.00892907526910259</v>
      </c>
      <c r="N72" s="187">
        <f ca="1">('Station-to-Station Summaries'!M69+OFFSET('Station-to-Station Summaries'!B54,$B72,N$3))/'Station-to-Station Summaries'!R70</f>
        <v>0.009340720540266564</v>
      </c>
      <c r="O72" s="187">
        <f ca="1">('Station-to-Station Summaries'!N69+OFFSET('Station-to-Station Summaries'!B54,$B72,O$3))/'Station-to-Station Summaries'!R70</f>
        <v>9.546883601950303E-06</v>
      </c>
      <c r="P72" s="187">
        <f ca="1">('Station-to-Station Summaries'!O69+OFFSET('Station-to-Station Summaries'!B54,$B72,P$3))/'Station-to-Station Summaries'!R70</f>
        <v>0.00886068475897776</v>
      </c>
      <c r="Q72" s="187">
        <f ca="1">('Station-to-Station Summaries'!P69+OFFSET('Station-to-Station Summaries'!B54,$B72,Q$3))/'Station-to-Station Summaries'!R70</f>
        <v>0.0033059520566811476</v>
      </c>
      <c r="R72" s="196">
        <f ca="1">'Station-to-Station Summaries'!Q69+OFFSET('Station-to-Station Summaries'!B54,R$3,$B72)</f>
        <v>0</v>
      </c>
      <c r="S72" s="189">
        <f>SUM(R72:R72)</f>
        <v>0</v>
      </c>
      <c r="U72" s="16" t="s">
        <v>14</v>
      </c>
      <c r="V72" s="186">
        <f ca="1">('Station-to-Station Summaries'!U69+OFFSET('Station-to-Station Summaries'!T54,$B72,V$3))/'Station-to-Station Summaries'!AJ70</f>
        <v>0.30967576422241544</v>
      </c>
      <c r="W72" s="186">
        <f ca="1">('Station-to-Station Summaries'!V69+OFFSET('Station-to-Station Summaries'!T54,$B72,W$3))/'Station-to-Station Summaries'!AJ70</f>
        <v>0</v>
      </c>
      <c r="X72" s="186">
        <f ca="1">('Station-to-Station Summaries'!W69+OFFSET('Station-to-Station Summaries'!T54,$B72,X$3))/'Station-to-Station Summaries'!AJ70</f>
        <v>0.008908180573789153</v>
      </c>
      <c r="Y72" s="186">
        <f ca="1">('Station-to-Station Summaries'!X69+OFFSET('Station-to-Station Summaries'!T54,$B72,Y$3))/'Station-to-Station Summaries'!AJ70</f>
        <v>0.028692280977013093</v>
      </c>
      <c r="Z72" s="186">
        <f ca="1">('Station-to-Station Summaries'!Y69+OFFSET('Station-to-Station Summaries'!T54,$B72,Z$3))/'Station-to-Station Summaries'!AJ70</f>
        <v>0.05621374254512699</v>
      </c>
      <c r="AA72" s="186">
        <f ca="1">('Station-to-Station Summaries'!Z69+OFFSET('Station-to-Station Summaries'!T54,$B72,AA$3))/'Station-to-Station Summaries'!AJ70</f>
        <v>0.021087963236343984</v>
      </c>
      <c r="AB72" s="186">
        <f ca="1">('Station-to-Station Summaries'!AA69+OFFSET('Station-to-Station Summaries'!T54,$B72,AB$3))/'Station-to-Station Summaries'!AJ70</f>
        <v>0.01948679012075245</v>
      </c>
      <c r="AC72" s="186">
        <f ca="1">('Station-to-Station Summaries'!AB69+OFFSET('Station-to-Station Summaries'!T54,$B72,AC$3))/'Station-to-Station Summaries'!AJ70</f>
        <v>0.009168631069935988</v>
      </c>
      <c r="AD72" s="186">
        <f ca="1">('Station-to-Station Summaries'!AC69+OFFSET('Station-to-Station Summaries'!T54,$B72,AD$3))/'Station-to-Station Summaries'!AJ70</f>
        <v>0.0032467995638731746</v>
      </c>
      <c r="AE72" s="186">
        <f ca="1">('Station-to-Station Summaries'!AD69+OFFSET('Station-to-Station Summaries'!T54,$B72,AE$3))/'Station-to-Station Summaries'!AJ70</f>
        <v>0.005707680498640364</v>
      </c>
      <c r="AF72" s="187">
        <f ca="1">('Station-to-Station Summaries'!AE69+OFFSET('Station-to-Station Summaries'!T54,$B72,AF$3))/'Station-to-Station Summaries'!AJ70</f>
        <v>0.003514747625302788</v>
      </c>
      <c r="AG72" s="187">
        <f ca="1">('Station-to-Station Summaries'!AF69+OFFSET('Station-to-Station Summaries'!T54,$B72,AG$3))/'Station-to-Station Summaries'!AJ70</f>
        <v>7.131482602474594E-06</v>
      </c>
      <c r="AH72" s="187">
        <f ca="1">('Station-to-Station Summaries'!AG69+OFFSET('Station-to-Station Summaries'!T54,$B72,AH$3))/'Station-to-Station Summaries'!AJ70</f>
        <v>9.123909384829675E-05</v>
      </c>
      <c r="AI72" s="187">
        <f ca="1">('Station-to-Station Summaries'!AH69+OFFSET('Station-to-Station Summaries'!T54,$B72,AI$3))/'Station-to-Station Summaries'!AJ70</f>
        <v>8.513615790564809E-07</v>
      </c>
      <c r="AJ72" s="196">
        <f ca="1">'Station-to-Station Summaries'!AI69+OFFSET('Station-to-Station Summaries'!T54,AJ$3,$B72)</f>
        <v>0</v>
      </c>
      <c r="AK72" s="189">
        <f>SUM(AJ72:AJ72)</f>
        <v>0</v>
      </c>
      <c r="AM72" s="16" t="s">
        <v>14</v>
      </c>
      <c r="AN72" s="186">
        <f ca="1">('Station-to-Station Summaries'!AM69+OFFSET('Station-to-Station Summaries'!AL54,$B72,AN$3))/'Station-to-Station Summaries'!BB70</f>
        <v>0.2823759822807168</v>
      </c>
      <c r="AO72" s="186">
        <f ca="1">('Station-to-Station Summaries'!AN69+OFFSET('Station-to-Station Summaries'!AL54,$B72,AO$3))/'Station-to-Station Summaries'!BB70</f>
        <v>0</v>
      </c>
      <c r="AP72" s="186">
        <f ca="1">('Station-to-Station Summaries'!AO69+OFFSET('Station-to-Station Summaries'!AL54,$B72,AP$3))/'Station-to-Station Summaries'!BB70</f>
        <v>0.009530796215835809</v>
      </c>
      <c r="AQ72" s="186">
        <f ca="1">('Station-to-Station Summaries'!AP69+OFFSET('Station-to-Station Summaries'!AL54,$B72,AQ$3))/'Station-to-Station Summaries'!BB70</f>
        <v>0.016340364849046156</v>
      </c>
      <c r="AR72" s="186">
        <f ca="1">('Station-to-Station Summaries'!AQ69+OFFSET('Station-to-Station Summaries'!AL54,$B72,AR$3))/'Station-to-Station Summaries'!BB70</f>
        <v>0.06166272467205826</v>
      </c>
      <c r="AS72" s="186">
        <f ca="1">('Station-to-Station Summaries'!AR69+OFFSET('Station-to-Station Summaries'!AL54,$B72,AS$3))/'Station-to-Station Summaries'!BB70</f>
        <v>0.035373956856130644</v>
      </c>
      <c r="AT72" s="186">
        <f ca="1">('Station-to-Station Summaries'!AS69+OFFSET('Station-to-Station Summaries'!AL54,$B72,AT$3))/'Station-to-Station Summaries'!BB70</f>
        <v>0.04963377795073003</v>
      </c>
      <c r="AU72" s="186">
        <f ca="1">('Station-to-Station Summaries'!AT69+OFFSET('Station-to-Station Summaries'!AL54,$B72,AU$3))/'Station-to-Station Summaries'!BB70</f>
        <v>0.01526112818137512</v>
      </c>
      <c r="AV72" s="186">
        <f ca="1">('Station-to-Station Summaries'!AU69+OFFSET('Station-to-Station Summaries'!AL54,$B72,AV$3))/'Station-to-Station Summaries'!BB70</f>
        <v>0.004045266278515851</v>
      </c>
      <c r="AW72" s="186">
        <f ca="1">('Station-to-Station Summaries'!AV69+OFFSET('Station-to-Station Summaries'!AL54,$B72,AW$3))/'Station-to-Station Summaries'!BB70</f>
        <v>0.007133958310052794</v>
      </c>
      <c r="AX72" s="187">
        <f ca="1">('Station-to-Station Summaries'!AW69+OFFSET('Station-to-Station Summaries'!AL54,$B72,AX$3))/'Station-to-Station Summaries'!BB70</f>
        <v>0.006094206676610035</v>
      </c>
      <c r="AY72" s="187">
        <f ca="1">('Station-to-Station Summaries'!AX69+OFFSET('Station-to-Station Summaries'!AL54,$B72,AY$3))/'Station-to-Station Summaries'!BB70</f>
        <v>8.200905351528506E-06</v>
      </c>
      <c r="AZ72" s="187">
        <f ca="1">('Station-to-Station Summaries'!AY69+OFFSET('Station-to-Station Summaries'!AL54,$B72,AZ$3))/'Station-to-Station Summaries'!BB70</f>
        <v>0.0039739255268328435</v>
      </c>
      <c r="BA72" s="187">
        <f ca="1">('Station-to-Station Summaries'!AZ69+OFFSET('Station-to-Station Summaries'!AL54,$B72,BA$3))/'Station-to-Station Summaries'!BB70</f>
        <v>0.0014641901082398736</v>
      </c>
      <c r="BB72" s="196">
        <f ca="1">'Station-to-Station Summaries'!BA69+OFFSET('Station-to-Station Summaries'!AL54,BB$3,$B72)</f>
        <v>0</v>
      </c>
      <c r="BC72" s="189">
        <f>SUM(BB72:BB72)</f>
        <v>0</v>
      </c>
    </row>
    <row r="73" spans="3:55" ht="15.75" thickBot="1">
      <c r="C73" s="190" t="s">
        <v>120</v>
      </c>
      <c r="D73" s="191">
        <f>SUM(D58:D58)</f>
        <v>0</v>
      </c>
      <c r="E73" s="191">
        <f>SUM(E58:E59)</f>
        <v>0</v>
      </c>
      <c r="F73" s="191">
        <f>SUM(F58:F60)</f>
        <v>41257.356199999995</v>
      </c>
      <c r="G73" s="191">
        <f>SUM(G58:G61)</f>
        <v>44576.2316</v>
      </c>
      <c r="H73" s="191">
        <f>SUM(H58:H62)</f>
        <v>91267.7895</v>
      </c>
      <c r="I73" s="191">
        <f>SUM(I58:I63)</f>
        <v>158940.34549999997</v>
      </c>
      <c r="J73" s="191">
        <f>SUM(J58:J64)</f>
        <v>27546.423000000003</v>
      </c>
      <c r="K73" s="191">
        <f>SUM(K58:K65)</f>
        <v>198491.1706</v>
      </c>
      <c r="L73" s="191">
        <f>SUM(L58:L66)</f>
        <v>129964.93110000002</v>
      </c>
      <c r="M73" s="191">
        <f>SUM(M58:M67)</f>
        <v>959634.5008</v>
      </c>
      <c r="N73" s="191">
        <f>SUM(N58:N68)</f>
        <v>989320.7923000001</v>
      </c>
      <c r="O73" s="191">
        <f>SUM(O58:O69)</f>
        <v>629395.5511</v>
      </c>
      <c r="P73" s="191">
        <f>SUM(P58:P70)</f>
        <v>1275705.7854</v>
      </c>
      <c r="Q73" s="191">
        <f>SUM(Q58:Q71)</f>
        <v>822186.9280999998</v>
      </c>
      <c r="R73" s="191">
        <f>SUM(R58:R72)</f>
        <v>5987480.686400001</v>
      </c>
      <c r="S73" s="24">
        <f>SUM(S58:S72)</f>
        <v>11355768.491600003</v>
      </c>
      <c r="U73" s="190" t="s">
        <v>120</v>
      </c>
      <c r="V73" s="191">
        <f>SUM(V58:V58)</f>
        <v>0</v>
      </c>
      <c r="W73" s="191">
        <f>SUM(W58:W59)</f>
        <v>0</v>
      </c>
      <c r="X73" s="191">
        <f>SUM(X58:X60)</f>
        <v>11237.357</v>
      </c>
      <c r="Y73" s="191">
        <f>SUM(Y58:Y61)</f>
        <v>23555.4125</v>
      </c>
      <c r="Z73" s="191">
        <f>SUM(Z58:Z62)</f>
        <v>83177.7895</v>
      </c>
      <c r="AA73" s="191">
        <f>SUM(AA58:AA63)</f>
        <v>124256.76629999999</v>
      </c>
      <c r="AB73" s="191">
        <f>SUM(AB58:AB64)</f>
        <v>146875.82150000002</v>
      </c>
      <c r="AC73" s="191">
        <f>SUM(AC58:AC65)</f>
        <v>413850.5178</v>
      </c>
      <c r="AD73" s="191">
        <f>SUM(AD58:AD66)</f>
        <v>235739.128</v>
      </c>
      <c r="AE73" s="191">
        <f>SUM(AE58:AE67)</f>
        <v>1216957.2055</v>
      </c>
      <c r="AF73" s="191">
        <f>SUM(AF58:AF68)</f>
        <v>1015028.3517000001</v>
      </c>
      <c r="AG73" s="191">
        <f>SUM(AG58:AG69)</f>
        <v>991027.4617000001</v>
      </c>
      <c r="AH73" s="191">
        <f>SUM(AH58:AH70)</f>
        <v>2261722.7779000006</v>
      </c>
      <c r="AI73" s="191">
        <f>SUM(AI58:AI71)</f>
        <v>1107409.6450999998</v>
      </c>
      <c r="AJ73" s="191">
        <f>SUM(AJ58:AJ72)</f>
        <v>6661561.492399998</v>
      </c>
      <c r="AK73" s="24">
        <f>SUM(AK58:AK72)</f>
        <v>14292399.726899998</v>
      </c>
      <c r="AM73" s="190" t="s">
        <v>120</v>
      </c>
      <c r="AN73" s="191">
        <f>SUM(AN58:AN58)</f>
        <v>0</v>
      </c>
      <c r="AO73" s="191">
        <f>SUM(AO58:AO59)</f>
        <v>0</v>
      </c>
      <c r="AP73" s="191">
        <f>SUM(AP58:AP60)</f>
        <v>52494.7132</v>
      </c>
      <c r="AQ73" s="191">
        <f>SUM(AQ58:AQ61)</f>
        <v>68131.6441</v>
      </c>
      <c r="AR73" s="191">
        <f>SUM(AR58:AR62)</f>
        <v>174445.57900000003</v>
      </c>
      <c r="AS73" s="191">
        <f>SUM(AS58:AS63)</f>
        <v>283197.1118</v>
      </c>
      <c r="AT73" s="191">
        <f>SUM(AT58:AT64)</f>
        <v>174422.24449999997</v>
      </c>
      <c r="AU73" s="191">
        <f>SUM(AU58:AU65)</f>
        <v>612341.6884</v>
      </c>
      <c r="AV73" s="191">
        <f>SUM(AV58:AV66)</f>
        <v>365704.0591</v>
      </c>
      <c r="AW73" s="191">
        <f>SUM(AW58:AW67)</f>
        <v>2176591.7063</v>
      </c>
      <c r="AX73" s="191">
        <f>SUM(AX58:AX68)</f>
        <v>2004349.1440000003</v>
      </c>
      <c r="AY73" s="191">
        <f>SUM(AY58:AY69)</f>
        <v>1620423.0128000001</v>
      </c>
      <c r="AZ73" s="191">
        <f>SUM(AZ58:AZ70)</f>
        <v>3537428.5632999996</v>
      </c>
      <c r="BA73" s="191">
        <f>SUM(BA58:BA71)</f>
        <v>1929596.5732</v>
      </c>
      <c r="BB73" s="191">
        <f>SUM(BB58:BB72)</f>
        <v>12649042.178800002</v>
      </c>
      <c r="BC73" s="24">
        <f>SUM(BC58:BC72)</f>
        <v>25648168.2185</v>
      </c>
    </row>
    <row r="74" spans="3:55" ht="16.5" thickBot="1" thickTop="1">
      <c r="C74" s="194" t="s">
        <v>122</v>
      </c>
      <c r="D74" s="195">
        <f ca="1">D73+OFFSET(S57,D$3,0)</f>
        <v>5783957.9350000005</v>
      </c>
      <c r="E74" s="195">
        <f ca="1">E73+OFFSET(S57,E$3,0)</f>
        <v>124501.00139999998</v>
      </c>
      <c r="F74" s="195">
        <f ca="1">F73+OFFSET(S57,F$3,0)</f>
        <v>264980.7069</v>
      </c>
      <c r="G74" s="195">
        <f ca="1">G73+OFFSET(S57,G$3,0)</f>
        <v>199647.49750000003</v>
      </c>
      <c r="H74" s="195">
        <f ca="1">H73+OFFSET(S57,H$3,0)</f>
        <v>1360086.8022000003</v>
      </c>
      <c r="I74" s="195">
        <f ca="1">I73+OFFSET(S57,I$3,0)</f>
        <v>1066194.8529</v>
      </c>
      <c r="J74" s="195">
        <f ca="1">J73+OFFSET(S57,J$3,0)</f>
        <v>1604976.7664</v>
      </c>
      <c r="K74" s="195">
        <f ca="1">K73+OFFSET(S57,K$3,0)</f>
        <v>571663.5808000001</v>
      </c>
      <c r="L74" s="195">
        <f ca="1">L73+OFFSET(S57,L$3,0)</f>
        <v>214272.3372</v>
      </c>
      <c r="M74" s="195">
        <f ca="1">M73+OFFSET(S57,M$3,0)</f>
        <v>1131327.2419</v>
      </c>
      <c r="N74" s="195">
        <f ca="1">N73+OFFSET(S57,N$3,0)</f>
        <v>1481121.8129</v>
      </c>
      <c r="O74" s="195">
        <f ca="1">O73+OFFSET(S57,O$3,0)</f>
        <v>634203.7558</v>
      </c>
      <c r="P74" s="195">
        <f ca="1">P73+OFFSET(S57,P$3,0)</f>
        <v>1427282.3817</v>
      </c>
      <c r="Q74" s="195">
        <f ca="1">Q73+OFFSET(S57,Q$3,0)</f>
        <v>859839.6241999997</v>
      </c>
      <c r="R74" s="195">
        <f ca="1">R73+OFFSET(S57,R$3,0)</f>
        <v>5987480.686400001</v>
      </c>
      <c r="S74" s="9"/>
      <c r="U74" s="197" t="s">
        <v>122</v>
      </c>
      <c r="V74" s="198">
        <f ca="1">V73+OFFSET(AK57,V$3,0)</f>
        <v>9548828.9651</v>
      </c>
      <c r="W74" s="198">
        <f ca="1">W73+OFFSET(AK57,W$3,0)</f>
        <v>6406.339499999999</v>
      </c>
      <c r="X74" s="198">
        <f ca="1">X73+OFFSET(AK57,X$3,0)</f>
        <v>290038.58670000004</v>
      </c>
      <c r="Y74" s="198">
        <f ca="1">Y73+OFFSET(AK57,Y$3,0)</f>
        <v>768608.5406000001</v>
      </c>
      <c r="Z74" s="198">
        <f ca="1">Z73+OFFSET(AK57,Z$3,0)</f>
        <v>2088928.6483999998</v>
      </c>
      <c r="AA74" s="198">
        <f ca="1">AA73+OFFSET(AK57,AA$3,0)</f>
        <v>603062.6424</v>
      </c>
      <c r="AB74" s="198">
        <f ca="1">AB73+OFFSET(AK57,AB$3,0)</f>
        <v>793340.6657</v>
      </c>
      <c r="AC74" s="198">
        <f ca="1">AC73+OFFSET(AK57,AC$3,0)</f>
        <v>658720.7623999999</v>
      </c>
      <c r="AD74" s="198">
        <f ca="1">AD73+OFFSET(AK57,AD$3,0)</f>
        <v>325219.6202</v>
      </c>
      <c r="AE74" s="198">
        <f ca="1">AE73+OFFSET(AK57,AE$3,0)</f>
        <v>1381638.9538999998</v>
      </c>
      <c r="AF74" s="198">
        <f ca="1">AF73+OFFSET(AK57,AF$3,0)</f>
        <v>1096249.8039000002</v>
      </c>
      <c r="AG74" s="198">
        <f ca="1">AG73+OFFSET(AK57,AG$3,0)</f>
        <v>991528.1945000001</v>
      </c>
      <c r="AH74" s="198">
        <f ca="1">AH73+OFFSET(AK57,AH$3,0)</f>
        <v>2263244.3890000004</v>
      </c>
      <c r="AI74" s="198">
        <f ca="1">AI73+OFFSET(AK57,AI$3,0)</f>
        <v>1107421.8490999998</v>
      </c>
      <c r="AJ74" s="198">
        <f ca="1">AJ73+OFFSET(AK57,AJ$3,0)</f>
        <v>6661561.492399998</v>
      </c>
      <c r="AK74" s="9"/>
      <c r="AM74" s="201" t="s">
        <v>122</v>
      </c>
      <c r="AN74" s="202">
        <f ca="1">AN73+OFFSET(BC57,AN$3,0)</f>
        <v>15332786.9001</v>
      </c>
      <c r="AO74" s="202">
        <f ca="1">AO73+OFFSET(BC57,AO$3,0)</f>
        <v>130907.34089999998</v>
      </c>
      <c r="AP74" s="202">
        <f ca="1">AP73+OFFSET(BC57,AP$3,0)</f>
        <v>555019.2936</v>
      </c>
      <c r="AQ74" s="202">
        <f ca="1">AQ73+OFFSET(BC57,AQ$3,0)</f>
        <v>968256.0381000001</v>
      </c>
      <c r="AR74" s="202">
        <f ca="1">AR73+OFFSET(BC57,AR$3,0)</f>
        <v>3449015.4506</v>
      </c>
      <c r="AS74" s="202">
        <f ca="1">AS73+OFFSET(BC57,AS$3,0)</f>
        <v>1669257.4953</v>
      </c>
      <c r="AT74" s="202">
        <f ca="1">AT73+OFFSET(BC57,AT$3,0)</f>
        <v>2398317.4321</v>
      </c>
      <c r="AU74" s="202">
        <f ca="1">AU73+OFFSET(BC57,AU$3,0)</f>
        <v>1230384.3432</v>
      </c>
      <c r="AV74" s="202">
        <f ca="1">AV73+OFFSET(BC57,AV$3,0)</f>
        <v>539491.9574</v>
      </c>
      <c r="AW74" s="202">
        <f ca="1">AW73+OFFSET(BC57,AW$3,0)</f>
        <v>2512966.1958000003</v>
      </c>
      <c r="AX74" s="202">
        <f ca="1">AX73+OFFSET(BC57,AX$3,0)</f>
        <v>2577371.6168</v>
      </c>
      <c r="AY74" s="202">
        <f ca="1">AY73+OFFSET(BC57,AY$3,0)</f>
        <v>1625731.9503000001</v>
      </c>
      <c r="AZ74" s="202">
        <f ca="1">AZ73+OFFSET(BC57,AZ$3,0)</f>
        <v>3690526.7706999998</v>
      </c>
      <c r="BA74" s="202">
        <f ca="1">BA73+OFFSET(BC57,BA$3,0)</f>
        <v>1967261.4733</v>
      </c>
      <c r="BB74" s="202">
        <f ca="1">BB73+OFFSET(BC57,BB$3,0)</f>
        <v>12649042.178800002</v>
      </c>
      <c r="BC74" s="9"/>
    </row>
    <row r="75" spans="3:55" ht="16.5" thickBot="1" thickTop="1">
      <c r="C75" s="192" t="s">
        <v>123</v>
      </c>
      <c r="D75" s="193">
        <f>D74/SUM(D74:R74)</f>
        <v>0.2546704760350858</v>
      </c>
      <c r="E75" s="193">
        <f>E74/SUM(D74:R74)</f>
        <v>0.005481839537856679</v>
      </c>
      <c r="F75" s="193">
        <f>F74/SUM(D74:R74)</f>
        <v>0.011667229175022782</v>
      </c>
      <c r="G75" s="193">
        <f>G74/SUM(D74:R74)</f>
        <v>0.008790576245354143</v>
      </c>
      <c r="H75" s="193">
        <f>H74/SUM(D74:R74)</f>
        <v>0.05988528223369791</v>
      </c>
      <c r="I75" s="193">
        <f>I74/SUM(D74:R74)</f>
        <v>0.04694507701916771</v>
      </c>
      <c r="J75" s="193">
        <f>J74/SUM(D74:R74)</f>
        <v>0.07066790625342621</v>
      </c>
      <c r="K75" s="193">
        <f>K74/SUM(D74:R74)</f>
        <v>0.025170625009785404</v>
      </c>
      <c r="L75" s="193">
        <f>L74/SUM(D74:R74)</f>
        <v>0.009434515037819759</v>
      </c>
      <c r="M75" s="193">
        <f>M74/SUM(D74:R74)</f>
        <v>0.04981288772912447</v>
      </c>
      <c r="N75" s="193">
        <f>N74/SUM(D74:R74)</f>
        <v>0.06521451251826786</v>
      </c>
      <c r="O75" s="193">
        <f>O74/SUM(D74:R74)</f>
        <v>0.02792429927878189</v>
      </c>
      <c r="P75" s="193">
        <f>P74/SUM(D74:R74)</f>
        <v>0.06284393622306486</v>
      </c>
      <c r="Q75" s="193">
        <f>Q74/SUM(D74:R74)</f>
        <v>0.03785915611242134</v>
      </c>
      <c r="R75" s="193">
        <f>R74/SUM(D74:R74)</f>
        <v>0.26363168159112316</v>
      </c>
      <c r="S75" s="9"/>
      <c r="U75" s="199" t="s">
        <v>123</v>
      </c>
      <c r="V75" s="200">
        <f>V74/SUM(V74:AJ74)</f>
        <v>0.33405268350870304</v>
      </c>
      <c r="W75" s="200">
        <f>W74/SUM(V74:AJ74)</f>
        <v>0.00022411700002843135</v>
      </c>
      <c r="X75" s="200">
        <f>X74/SUM(V74:AJ74)</f>
        <v>0.010146602118681052</v>
      </c>
      <c r="Y75" s="200">
        <f>Y74/SUM(V74:AJ74)</f>
        <v>0.02688871551617001</v>
      </c>
      <c r="Z75" s="200">
        <f>Z74/SUM(V74:AJ74)</f>
        <v>0.07307830344502565</v>
      </c>
      <c r="AA75" s="200">
        <f>AA74/SUM(V74:AJ74)</f>
        <v>0.02109731934186546</v>
      </c>
      <c r="AB75" s="200">
        <f>AB74/SUM(V74:AJ74)</f>
        <v>0.027753934988497358</v>
      </c>
      <c r="AC75" s="200">
        <f>AC74/SUM(V74:AJ74)</f>
        <v>0.023044442325532252</v>
      </c>
      <c r="AD75" s="200">
        <f>AD74/SUM(V74:AJ74)</f>
        <v>0.011377362318935774</v>
      </c>
      <c r="AE75" s="200">
        <f>AE74/SUM(V74:AJ74)</f>
        <v>0.04833474365048686</v>
      </c>
      <c r="AF75" s="200">
        <f>AF74/SUM(V74:AJ74)</f>
        <v>0.03835079569726585</v>
      </c>
      <c r="AG75" s="200">
        <f>AG74/SUM(V74:AJ74)</f>
        <v>0.03468725383582107</v>
      </c>
      <c r="AH75" s="200">
        <f>AH74/SUM(V74:AJ74)</f>
        <v>0.07917650052637083</v>
      </c>
      <c r="AI75" s="200">
        <f>AI74/SUM(V74:AJ74)</f>
        <v>0.03874163437423667</v>
      </c>
      <c r="AJ75" s="200">
        <f>AJ74/SUM(V74:AJ74)</f>
        <v>0.2330455913523796</v>
      </c>
      <c r="AK75" s="9"/>
      <c r="AM75" s="203" t="s">
        <v>123</v>
      </c>
      <c r="AN75" s="204">
        <f>AN74/SUM(AN74:BB74)</f>
        <v>0.29890608111811423</v>
      </c>
      <c r="AO75" s="204">
        <f>AO74/SUM(AN74:BB74)</f>
        <v>0.002551982266039113</v>
      </c>
      <c r="AP75" s="204">
        <f>AP74/SUM(AN74:BB74)</f>
        <v>0.010819862238732221</v>
      </c>
      <c r="AQ75" s="204">
        <f>AQ74/SUM(AN74:BB74)</f>
        <v>0.01887573470844592</v>
      </c>
      <c r="AR75" s="204">
        <f>AR74/SUM(AN74:BB74)</f>
        <v>0.06723707169294509</v>
      </c>
      <c r="AS75" s="204">
        <f>AS74/SUM(AN74:BB74)</f>
        <v>0.03254145639328672</v>
      </c>
      <c r="AT75" s="204">
        <f>AT74/SUM(AN74:BB74)</f>
        <v>0.04675416606106973</v>
      </c>
      <c r="AU75" s="204">
        <f>AU74/SUM(AN74:BB74)</f>
        <v>0.0239858131917687</v>
      </c>
      <c r="AV75" s="204">
        <f>AV74/SUM(AN74:BB74)</f>
        <v>0.010517163502749973</v>
      </c>
      <c r="AW75" s="204">
        <f>AW74/SUM(AN74:BB74)</f>
        <v>0.04898919436257051</v>
      </c>
      <c r="AX75" s="204">
        <f>AX74/SUM(AN74:BB74)</f>
        <v>0.05024475032374718</v>
      </c>
      <c r="AY75" s="204">
        <f>AY74/SUM(AN74:BB74)</f>
        <v>0.03169294462766665</v>
      </c>
      <c r="AZ75" s="204">
        <f>AZ74/SUM(AN74:BB74)</f>
        <v>0.07194523092760337</v>
      </c>
      <c r="BA75" s="204">
        <f>BA74/SUM(AN74:BB74)</f>
        <v>0.038350915678278655</v>
      </c>
      <c r="BB75" s="204">
        <f>BB74/SUM(AN74:BB74)</f>
        <v>0.24658763290698202</v>
      </c>
      <c r="BC75" s="9"/>
    </row>
    <row r="76" spans="4:55" ht="15.75" thickTop="1">
      <c r="D76" s="182" t="s">
        <v>116</v>
      </c>
      <c r="E76" s="182" t="s">
        <v>117</v>
      </c>
      <c r="G76" s="182" t="s">
        <v>119</v>
      </c>
      <c r="I76" s="182" t="s">
        <v>118</v>
      </c>
      <c r="N76" s="215" t="s">
        <v>115</v>
      </c>
      <c r="O76" s="205"/>
      <c r="P76" s="205"/>
      <c r="Q76" s="205"/>
      <c r="R76" s="205"/>
      <c r="S76" s="215"/>
      <c r="V76" s="182" t="s">
        <v>116</v>
      </c>
      <c r="W76" s="182" t="s">
        <v>117</v>
      </c>
      <c r="Y76" s="182" t="s">
        <v>119</v>
      </c>
      <c r="AA76" s="182" t="s">
        <v>118</v>
      </c>
      <c r="AF76" s="215" t="s">
        <v>115</v>
      </c>
      <c r="AG76" s="205"/>
      <c r="AH76" s="205"/>
      <c r="AI76" s="205"/>
      <c r="AJ76" s="205"/>
      <c r="AK76" s="215"/>
      <c r="AN76" s="182" t="s">
        <v>116</v>
      </c>
      <c r="AO76" s="182" t="s">
        <v>117</v>
      </c>
      <c r="AQ76" s="182" t="s">
        <v>119</v>
      </c>
      <c r="AS76" s="182" t="s">
        <v>118</v>
      </c>
      <c r="AX76" s="205" t="s">
        <v>115</v>
      </c>
      <c r="AY76" s="205"/>
      <c r="AZ76" s="205"/>
      <c r="BA76" s="205"/>
      <c r="BB76" s="205"/>
      <c r="BC76" s="215"/>
    </row>
    <row r="77" spans="3:45" ht="15">
      <c r="C77" s="2" t="s">
        <v>17</v>
      </c>
      <c r="D77" s="1">
        <f>SUM(D73:I73)</f>
        <v>336041.7228</v>
      </c>
      <c r="E77" s="10">
        <f>D77/D80</f>
        <v>0.029592160411563</v>
      </c>
      <c r="G77" s="183">
        <f>'Station-to-Station Summaries'!F73</f>
        <v>295.5855855855856</v>
      </c>
      <c r="I77" s="109">
        <f>D77*G77/10^6</f>
        <v>99.32908941502703</v>
      </c>
      <c r="U77" s="2" t="s">
        <v>17</v>
      </c>
      <c r="V77" s="1">
        <f>SUM(V73:AA73)</f>
        <v>242227.32529999997</v>
      </c>
      <c r="W77" s="10">
        <f>V77/V80</f>
        <v>0.016947981439680782</v>
      </c>
      <c r="Y77" s="183">
        <f>'Station-to-Station Summaries'!X73</f>
        <v>295.5855855855856</v>
      </c>
      <c r="AA77" s="109">
        <f>V77*Y77/10^6</f>
        <v>71.59890579363062</v>
      </c>
      <c r="AM77" s="2" t="s">
        <v>17</v>
      </c>
      <c r="AN77" s="1">
        <f>SUM(AN73:AS73)</f>
        <v>578269.0481</v>
      </c>
      <c r="AO77" s="10">
        <f>AN77/AN80</f>
        <v>0.022546212391218456</v>
      </c>
      <c r="AQ77" s="183">
        <f>'Station-to-Station Summaries'!AP73</f>
        <v>295.5855855855856</v>
      </c>
      <c r="AS77" s="109">
        <f>AN77*AQ77/10^6</f>
        <v>170.92799520865765</v>
      </c>
    </row>
    <row r="78" spans="3:45" ht="15">
      <c r="C78" s="2" t="s">
        <v>18</v>
      </c>
      <c r="D78" s="1">
        <f>SUM(S68:S72)</f>
        <v>685838.5177</v>
      </c>
      <c r="E78" s="10">
        <f>D78/D80</f>
        <v>0.06039560582864322</v>
      </c>
      <c r="G78" s="183">
        <f>'Station-to-Station Summaries'!F74</f>
        <v>275.1595744680851</v>
      </c>
      <c r="I78" s="109">
        <f>D78*G78/10^6</f>
        <v>188.71503468415423</v>
      </c>
      <c r="U78" s="2" t="s">
        <v>18</v>
      </c>
      <c r="V78" s="1">
        <f>SUM(AK68:AK72)</f>
        <v>83256.00009999999</v>
      </c>
      <c r="W78" s="10">
        <f>V78/V80</f>
        <v>0.0058251939276021125</v>
      </c>
      <c r="Y78" s="183">
        <f>'Station-to-Station Summaries'!X74</f>
        <v>275.1595744680851</v>
      </c>
      <c r="AA78" s="109">
        <f>V78*Y78/10^6</f>
        <v>22.90868555943085</v>
      </c>
      <c r="AM78" s="2" t="s">
        <v>18</v>
      </c>
      <c r="AN78" s="1">
        <f>SUM(BC68:BC72)</f>
        <v>769094.5177999998</v>
      </c>
      <c r="AO78" s="10">
        <f>AN78/AN80</f>
        <v>0.029986333185589947</v>
      </c>
      <c r="AQ78" s="183">
        <f>'Station-to-Station Summaries'!AP74</f>
        <v>275.1595744680851</v>
      </c>
      <c r="AS78" s="109">
        <f>AN78*AQ78/10^6</f>
        <v>211.62372024358504</v>
      </c>
    </row>
    <row r="79" spans="3:45" ht="15">
      <c r="C79" s="2" t="s">
        <v>19</v>
      </c>
      <c r="D79" s="4">
        <f>SUM(J58:R63,S64:S67)</f>
        <v>10333888.2511</v>
      </c>
      <c r="E79" s="11">
        <f>D79/D80</f>
        <v>0.9100122337597938</v>
      </c>
      <c r="G79" s="183">
        <f>'Station-to-Station Summaries'!F75</f>
        <v>364.7831632653061</v>
      </c>
      <c r="I79" s="184">
        <f>D79*G79/10^6</f>
        <v>3769.62844506644</v>
      </c>
      <c r="U79" s="2" t="s">
        <v>19</v>
      </c>
      <c r="V79" s="4">
        <f>SUM(AB58:AJ63,AK64:AK67)</f>
        <v>13966916.401500003</v>
      </c>
      <c r="W79" s="11">
        <f>V79/V80</f>
        <v>0.977226824632717</v>
      </c>
      <c r="Y79" s="183">
        <f>'Station-to-Station Summaries'!X75</f>
        <v>364.7831632653061</v>
      </c>
      <c r="AA79" s="184">
        <f>V79*Y79/10^6</f>
        <v>5094.895946001257</v>
      </c>
      <c r="AM79" s="2" t="s">
        <v>19</v>
      </c>
      <c r="AN79" s="4">
        <f>SUM(AT58:BB63,BC64:BC67)</f>
        <v>24300804.652599994</v>
      </c>
      <c r="AO79" s="11">
        <f>AN79/AN80</f>
        <v>0.9474674544231916</v>
      </c>
      <c r="AQ79" s="183">
        <f>'Station-to-Station Summaries'!AP75</f>
        <v>364.7831632653061</v>
      </c>
      <c r="AS79" s="184">
        <f>AN79*AQ79/10^6</f>
        <v>8864.524391067695</v>
      </c>
    </row>
    <row r="80" spans="3:45" ht="15.75" thickBot="1">
      <c r="C80" s="28" t="s">
        <v>15</v>
      </c>
      <c r="D80" s="25">
        <f>SUM(D77:D79)</f>
        <v>11355768.4916</v>
      </c>
      <c r="E80" s="26">
        <f>SUM(E77:E79)</f>
        <v>1</v>
      </c>
      <c r="I80" s="185">
        <f>SUM(I77:I79)</f>
        <v>4057.672569165621</v>
      </c>
      <c r="U80" s="28" t="s">
        <v>15</v>
      </c>
      <c r="V80" s="25">
        <f>SUM(V77:V79)</f>
        <v>14292399.726900004</v>
      </c>
      <c r="W80" s="26">
        <f>SUM(W77:W79)</f>
        <v>0.9999999999999999</v>
      </c>
      <c r="AA80" s="185">
        <f>SUM(AA77:AA79)</f>
        <v>5189.403537354318</v>
      </c>
      <c r="AM80" s="28" t="s">
        <v>15</v>
      </c>
      <c r="AN80" s="25">
        <f>SUM(AN77:AN79)</f>
        <v>25648168.218499996</v>
      </c>
      <c r="AO80" s="26">
        <f>SUM(AO77:AO79)</f>
        <v>1</v>
      </c>
      <c r="AS80" s="185">
        <f>SUM(AS77:AS79)</f>
        <v>9247.076106519937</v>
      </c>
    </row>
    <row r="81" ht="16.5" thickBot="1" thickTop="1"/>
    <row r="82" spans="3:55" ht="15.75" thickTop="1">
      <c r="C82" s="209" t="s">
        <v>71</v>
      </c>
      <c r="D82" s="210"/>
      <c r="E82" s="210"/>
      <c r="F82" s="210"/>
      <c r="G82" s="210"/>
      <c r="H82" s="210"/>
      <c r="I82" s="210"/>
      <c r="J82" s="210"/>
      <c r="K82" s="210"/>
      <c r="L82" s="210"/>
      <c r="M82" s="210"/>
      <c r="N82" s="210"/>
      <c r="O82" s="210"/>
      <c r="P82" s="210"/>
      <c r="Q82" s="210"/>
      <c r="R82" s="210"/>
      <c r="S82" s="211"/>
      <c r="U82" s="209" t="s">
        <v>71</v>
      </c>
      <c r="V82" s="210"/>
      <c r="W82" s="210"/>
      <c r="X82" s="210"/>
      <c r="Y82" s="210"/>
      <c r="Z82" s="210"/>
      <c r="AA82" s="210"/>
      <c r="AB82" s="210"/>
      <c r="AC82" s="210"/>
      <c r="AD82" s="210"/>
      <c r="AE82" s="210"/>
      <c r="AF82" s="210"/>
      <c r="AG82" s="210"/>
      <c r="AH82" s="210"/>
      <c r="AI82" s="210"/>
      <c r="AJ82" s="210"/>
      <c r="AK82" s="211"/>
      <c r="AM82" s="209" t="s">
        <v>71</v>
      </c>
      <c r="AN82" s="210"/>
      <c r="AO82" s="210"/>
      <c r="AP82" s="210"/>
      <c r="AQ82" s="210"/>
      <c r="AR82" s="210"/>
      <c r="AS82" s="210"/>
      <c r="AT82" s="210"/>
      <c r="AU82" s="210"/>
      <c r="AV82" s="210"/>
      <c r="AW82" s="210"/>
      <c r="AX82" s="210"/>
      <c r="AY82" s="210"/>
      <c r="AZ82" s="210"/>
      <c r="BA82" s="210"/>
      <c r="BB82" s="210"/>
      <c r="BC82" s="211"/>
    </row>
    <row r="83" spans="3:55" ht="31.5" customHeight="1" thickBot="1">
      <c r="C83" s="212" t="s">
        <v>72</v>
      </c>
      <c r="D83" s="213"/>
      <c r="E83" s="213"/>
      <c r="F83" s="213"/>
      <c r="G83" s="213"/>
      <c r="H83" s="213"/>
      <c r="I83" s="213"/>
      <c r="J83" s="213"/>
      <c r="K83" s="213"/>
      <c r="L83" s="213"/>
      <c r="M83" s="213"/>
      <c r="N83" s="213"/>
      <c r="O83" s="213"/>
      <c r="P83" s="213"/>
      <c r="Q83" s="213"/>
      <c r="R83" s="213"/>
      <c r="S83" s="214"/>
      <c r="U83" s="212" t="s">
        <v>72</v>
      </c>
      <c r="V83" s="213"/>
      <c r="W83" s="213"/>
      <c r="X83" s="213"/>
      <c r="Y83" s="213"/>
      <c r="Z83" s="213"/>
      <c r="AA83" s="213"/>
      <c r="AB83" s="213"/>
      <c r="AC83" s="213"/>
      <c r="AD83" s="213"/>
      <c r="AE83" s="213"/>
      <c r="AF83" s="213"/>
      <c r="AG83" s="213"/>
      <c r="AH83" s="213"/>
      <c r="AI83" s="213"/>
      <c r="AJ83" s="213"/>
      <c r="AK83" s="214"/>
      <c r="AM83" s="212" t="s">
        <v>72</v>
      </c>
      <c r="AN83" s="213"/>
      <c r="AO83" s="213"/>
      <c r="AP83" s="213"/>
      <c r="AQ83" s="213"/>
      <c r="AR83" s="213"/>
      <c r="AS83" s="213"/>
      <c r="AT83" s="213"/>
      <c r="AU83" s="213"/>
      <c r="AV83" s="213"/>
      <c r="AW83" s="213"/>
      <c r="AX83" s="213"/>
      <c r="AY83" s="213"/>
      <c r="AZ83" s="213"/>
      <c r="BA83" s="213"/>
      <c r="BB83" s="213"/>
      <c r="BC83" s="214"/>
    </row>
    <row r="84" ht="15.75" thickTop="1"/>
  </sheetData>
  <sheetProtection/>
  <mergeCells count="24">
    <mergeCell ref="C82:S82"/>
    <mergeCell ref="U82:AK82"/>
    <mergeCell ref="AM82:BC82"/>
    <mergeCell ref="C83:S83"/>
    <mergeCell ref="U83:AK83"/>
    <mergeCell ref="AM83:BC83"/>
    <mergeCell ref="D56:S56"/>
    <mergeCell ref="V56:AK56"/>
    <mergeCell ref="AN56:BC56"/>
    <mergeCell ref="N76:S76"/>
    <mergeCell ref="AF76:AK76"/>
    <mergeCell ref="AX76:BC76"/>
    <mergeCell ref="D30:S30"/>
    <mergeCell ref="V30:AK30"/>
    <mergeCell ref="AN30:BC30"/>
    <mergeCell ref="N50:S50"/>
    <mergeCell ref="AF50:AK50"/>
    <mergeCell ref="AX50:BC50"/>
    <mergeCell ref="D4:S4"/>
    <mergeCell ref="V4:AK4"/>
    <mergeCell ref="AN4:BC4"/>
    <mergeCell ref="N24:S24"/>
    <mergeCell ref="AF24:AK24"/>
    <mergeCell ref="AX24:BC24"/>
  </mergeCells>
  <printOptions/>
  <pageMargins left="0.7" right="0.7" top="0.75" bottom="0.75" header="0.3" footer="0.3"/>
  <pageSetup fitToHeight="6" fitToWidth="3" horizontalDpi="600" verticalDpi="600" orientation="landscape" scale="57" r:id="rId1"/>
  <rowBreaks count="1" manualBreakCount="1">
    <brk id="54"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O39"/>
  <sheetViews>
    <sheetView view="pageBreakPreview" zoomScale="85" zoomScaleSheetLayoutView="85" zoomScalePageLayoutView="0" workbookViewId="0" topLeftCell="A1">
      <selection activeCell="B3" sqref="B3"/>
    </sheetView>
  </sheetViews>
  <sheetFormatPr defaultColWidth="9.140625" defaultRowHeight="15"/>
  <cols>
    <col min="1" max="1" width="2.7109375" style="0" customWidth="1"/>
    <col min="2" max="2" width="28.57421875" style="0" customWidth="1"/>
    <col min="3" max="3" width="7.7109375" style="0" hidden="1" customWidth="1"/>
    <col min="4" max="4" width="6.7109375" style="0" customWidth="1"/>
    <col min="5" max="5" width="7.8515625" style="0" customWidth="1"/>
    <col min="6" max="6" width="6.7109375" style="0" customWidth="1"/>
    <col min="7" max="8" width="8.7109375" style="0" customWidth="1"/>
    <col min="9" max="11" width="6.28125" style="0" customWidth="1"/>
    <col min="12" max="13" width="9.28125" style="0" customWidth="1"/>
    <col min="14" max="14" width="8.7109375" style="0" customWidth="1"/>
  </cols>
  <sheetData>
    <row r="1" spans="1:14" ht="21.75" customHeight="1">
      <c r="A1" s="219" t="s">
        <v>114</v>
      </c>
      <c r="B1" s="220"/>
      <c r="C1" s="220"/>
      <c r="D1" s="220"/>
      <c r="E1" s="220"/>
      <c r="F1" s="220"/>
      <c r="G1" s="220"/>
      <c r="H1" s="220"/>
      <c r="I1" s="220"/>
      <c r="J1" s="220"/>
      <c r="K1" s="220"/>
      <c r="L1" s="220"/>
      <c r="M1" s="220"/>
      <c r="N1" s="220"/>
    </row>
    <row r="2" ht="15.75">
      <c r="B2" s="32" t="s">
        <v>25</v>
      </c>
    </row>
    <row r="3" spans="1:14" ht="15.75" thickBot="1">
      <c r="A3" s="33"/>
      <c r="B3" s="33" t="s">
        <v>26</v>
      </c>
      <c r="C3" s="33"/>
      <c r="D3" s="33"/>
      <c r="E3" s="33"/>
      <c r="F3" s="33"/>
      <c r="G3" s="33"/>
      <c r="H3" s="33"/>
      <c r="I3" s="33"/>
      <c r="J3" s="33"/>
      <c r="K3" s="33"/>
      <c r="L3" s="33"/>
      <c r="M3" s="33"/>
      <c r="N3" s="33"/>
    </row>
    <row r="4" spans="1:14" ht="15">
      <c r="A4" s="34"/>
      <c r="B4" s="34"/>
      <c r="C4" s="35" t="s">
        <v>27</v>
      </c>
      <c r="D4" s="34"/>
      <c r="E4" s="34"/>
      <c r="F4" s="34"/>
      <c r="G4" s="34"/>
      <c r="H4" s="34"/>
      <c r="I4" s="221" t="s">
        <v>28</v>
      </c>
      <c r="J4" s="221"/>
      <c r="K4" s="221"/>
      <c r="L4" s="223" t="s">
        <v>29</v>
      </c>
      <c r="M4" s="224"/>
      <c r="N4" s="227" t="s">
        <v>30</v>
      </c>
    </row>
    <row r="5" spans="1:14" ht="15">
      <c r="A5" s="36"/>
      <c r="B5" s="34"/>
      <c r="C5" s="37"/>
      <c r="D5" s="230" t="s">
        <v>27</v>
      </c>
      <c r="E5" s="225"/>
      <c r="F5" s="225"/>
      <c r="G5" s="225"/>
      <c r="H5" s="226"/>
      <c r="I5" s="222"/>
      <c r="J5" s="222"/>
      <c r="K5" s="222"/>
      <c r="L5" s="225"/>
      <c r="M5" s="226"/>
      <c r="N5" s="228"/>
    </row>
    <row r="6" spans="1:14" ht="23.25" thickBot="1">
      <c r="A6" s="38"/>
      <c r="B6" s="39" t="s">
        <v>31</v>
      </c>
      <c r="C6" s="40" t="s">
        <v>32</v>
      </c>
      <c r="D6" s="41" t="s">
        <v>33</v>
      </c>
      <c r="E6" s="42" t="s">
        <v>34</v>
      </c>
      <c r="F6" s="43" t="s">
        <v>35</v>
      </c>
      <c r="G6" s="44" t="s">
        <v>36</v>
      </c>
      <c r="H6" s="45" t="s">
        <v>15</v>
      </c>
      <c r="I6" s="43" t="s">
        <v>37</v>
      </c>
      <c r="J6" s="46" t="s">
        <v>38</v>
      </c>
      <c r="K6" s="44" t="s">
        <v>36</v>
      </c>
      <c r="L6" s="43" t="s">
        <v>37</v>
      </c>
      <c r="M6" s="46" t="s">
        <v>38</v>
      </c>
      <c r="N6" s="229"/>
    </row>
    <row r="7" spans="1:14" ht="15.75" thickTop="1">
      <c r="A7" s="47">
        <v>1</v>
      </c>
      <c r="B7" s="48" t="s">
        <v>39</v>
      </c>
      <c r="C7" s="49">
        <v>3.215</v>
      </c>
      <c r="D7" s="50">
        <v>2.283</v>
      </c>
      <c r="E7" s="51">
        <v>0</v>
      </c>
      <c r="F7" s="52">
        <v>1.766</v>
      </c>
      <c r="G7" s="53">
        <v>3.631</v>
      </c>
      <c r="H7" s="54">
        <v>7.68</v>
      </c>
      <c r="I7" s="55">
        <v>0.229947</v>
      </c>
      <c r="J7" s="56">
        <v>0.297297</v>
      </c>
      <c r="K7" s="57">
        <v>0.472755</v>
      </c>
      <c r="L7" s="58">
        <v>80.81</v>
      </c>
      <c r="M7" s="59">
        <v>161.57</v>
      </c>
      <c r="N7" s="60">
        <v>142.695</v>
      </c>
    </row>
    <row r="8" spans="1:14" ht="15">
      <c r="A8" s="61">
        <v>2</v>
      </c>
      <c r="B8" s="62" t="s">
        <v>40</v>
      </c>
      <c r="C8" s="63">
        <v>21.036</v>
      </c>
      <c r="D8" s="64">
        <v>0.025</v>
      </c>
      <c r="E8" s="65">
        <v>8.813</v>
      </c>
      <c r="F8" s="66">
        <v>0.128</v>
      </c>
      <c r="G8" s="67">
        <v>130.409</v>
      </c>
      <c r="H8" s="68">
        <v>139.375</v>
      </c>
      <c r="I8" s="69">
        <v>0.000922</v>
      </c>
      <c r="J8" s="70">
        <v>0.000183</v>
      </c>
      <c r="K8" s="71">
        <v>0.935667</v>
      </c>
      <c r="L8" s="72">
        <v>33.78</v>
      </c>
      <c r="M8" s="73" t="s">
        <v>41</v>
      </c>
      <c r="N8" s="74">
        <v>4.339</v>
      </c>
    </row>
    <row r="9" spans="1:14" ht="15">
      <c r="A9" s="61">
        <v>3</v>
      </c>
      <c r="B9" s="62" t="s">
        <v>42</v>
      </c>
      <c r="C9" s="63">
        <v>9.282</v>
      </c>
      <c r="D9" s="64">
        <v>7.702</v>
      </c>
      <c r="E9" s="65">
        <v>0</v>
      </c>
      <c r="F9" s="66">
        <v>8.471</v>
      </c>
      <c r="G9" s="67">
        <v>6.466</v>
      </c>
      <c r="H9" s="68">
        <v>22.639</v>
      </c>
      <c r="I9" s="69">
        <v>0.37417</v>
      </c>
      <c r="J9" s="70">
        <v>0.340219</v>
      </c>
      <c r="K9" s="71">
        <v>0.285611</v>
      </c>
      <c r="L9" s="72">
        <v>80.81</v>
      </c>
      <c r="M9" s="73">
        <v>165.16</v>
      </c>
      <c r="N9" s="74">
        <v>684.559</v>
      </c>
    </row>
    <row r="10" spans="1:14" ht="15">
      <c r="A10" s="61">
        <v>4</v>
      </c>
      <c r="B10" s="62" t="s">
        <v>43</v>
      </c>
      <c r="C10" s="63">
        <v>3.317</v>
      </c>
      <c r="D10" s="64">
        <v>0.001</v>
      </c>
      <c r="E10" s="65">
        <v>4.048</v>
      </c>
      <c r="F10" s="66">
        <v>0.009</v>
      </c>
      <c r="G10" s="67">
        <v>70.014</v>
      </c>
      <c r="H10" s="68">
        <v>74.072</v>
      </c>
      <c r="I10" s="69">
        <v>0.000128</v>
      </c>
      <c r="J10" s="70">
        <v>1E-05</v>
      </c>
      <c r="K10" s="71">
        <v>0.945214</v>
      </c>
      <c r="L10" s="72">
        <v>20.94</v>
      </c>
      <c r="M10" s="73">
        <v>273.66</v>
      </c>
      <c r="N10" s="74">
        <v>0.199</v>
      </c>
    </row>
    <row r="11" spans="1:14" ht="15">
      <c r="A11" s="61">
        <v>5</v>
      </c>
      <c r="B11" s="62" t="s">
        <v>44</v>
      </c>
      <c r="C11" s="63">
        <v>0.09</v>
      </c>
      <c r="D11" s="64">
        <v>1.736</v>
      </c>
      <c r="E11" s="65">
        <v>0</v>
      </c>
      <c r="F11" s="66">
        <v>0.029</v>
      </c>
      <c r="G11" s="67">
        <v>0.041</v>
      </c>
      <c r="H11" s="68">
        <v>1.806</v>
      </c>
      <c r="I11" s="69">
        <v>0.01602</v>
      </c>
      <c r="J11" s="70">
        <v>0.961261</v>
      </c>
      <c r="K11" s="71">
        <v>0.022718</v>
      </c>
      <c r="L11" s="72">
        <v>80.82</v>
      </c>
      <c r="M11" s="73">
        <v>106.5</v>
      </c>
      <c r="N11" s="74">
        <v>2.338</v>
      </c>
    </row>
    <row r="12" spans="1:14" ht="15">
      <c r="A12" s="61">
        <v>6</v>
      </c>
      <c r="B12" s="62" t="s">
        <v>45</v>
      </c>
      <c r="C12" s="63">
        <v>3.626</v>
      </c>
      <c r="D12" s="64">
        <v>6.171</v>
      </c>
      <c r="E12" s="65">
        <v>0</v>
      </c>
      <c r="F12" s="66">
        <v>1.898</v>
      </c>
      <c r="G12" s="67">
        <v>0.796</v>
      </c>
      <c r="H12" s="68">
        <v>8.865</v>
      </c>
      <c r="I12" s="69">
        <v>0.214083</v>
      </c>
      <c r="J12" s="70">
        <v>0.696085</v>
      </c>
      <c r="K12" s="71">
        <v>0.089832</v>
      </c>
      <c r="L12" s="72">
        <v>80.81</v>
      </c>
      <c r="M12" s="73">
        <v>99.17</v>
      </c>
      <c r="N12" s="74">
        <v>153.379</v>
      </c>
    </row>
    <row r="13" spans="1:14" ht="15">
      <c r="A13" s="61">
        <v>7</v>
      </c>
      <c r="B13" s="62" t="s">
        <v>46</v>
      </c>
      <c r="C13" s="63">
        <v>7.17</v>
      </c>
      <c r="D13" s="64">
        <v>0.613</v>
      </c>
      <c r="E13" s="65">
        <v>0.937</v>
      </c>
      <c r="F13" s="66">
        <v>5.451</v>
      </c>
      <c r="G13" s="67">
        <v>66.638</v>
      </c>
      <c r="H13" s="68">
        <v>73.639</v>
      </c>
      <c r="I13" s="69">
        <v>0.074019</v>
      </c>
      <c r="J13" s="70">
        <v>0.008318</v>
      </c>
      <c r="K13" s="71">
        <v>0.904937</v>
      </c>
      <c r="L13" s="72">
        <v>72.7</v>
      </c>
      <c r="M13" s="73">
        <v>352.41</v>
      </c>
      <c r="N13" s="74">
        <v>396.272</v>
      </c>
    </row>
    <row r="14" spans="1:14" ht="15">
      <c r="A14" s="61">
        <v>8</v>
      </c>
      <c r="B14" s="62" t="s">
        <v>47</v>
      </c>
      <c r="C14" s="63">
        <v>5.593</v>
      </c>
      <c r="D14" s="64">
        <v>1.241</v>
      </c>
      <c r="E14" s="65">
        <v>0.005</v>
      </c>
      <c r="F14" s="66">
        <v>5.205</v>
      </c>
      <c r="G14" s="67">
        <v>63.388</v>
      </c>
      <c r="H14" s="68">
        <v>69.84</v>
      </c>
      <c r="I14" s="69">
        <v>0.074534</v>
      </c>
      <c r="J14" s="70">
        <v>0.017769</v>
      </c>
      <c r="K14" s="71">
        <v>0.90762</v>
      </c>
      <c r="L14" s="72">
        <v>69.51</v>
      </c>
      <c r="M14" s="73">
        <v>714.47</v>
      </c>
      <c r="N14" s="74">
        <v>361.81</v>
      </c>
    </row>
    <row r="15" spans="1:14" ht="15">
      <c r="A15" s="61">
        <v>9</v>
      </c>
      <c r="B15" s="62" t="s">
        <v>48</v>
      </c>
      <c r="C15" s="63">
        <v>2.314</v>
      </c>
      <c r="D15" s="64">
        <v>0.284</v>
      </c>
      <c r="E15" s="65">
        <v>0.137</v>
      </c>
      <c r="F15" s="66">
        <v>0.414</v>
      </c>
      <c r="G15" s="67">
        <v>21.716</v>
      </c>
      <c r="H15" s="68">
        <v>22.551</v>
      </c>
      <c r="I15" s="69">
        <v>0.018341</v>
      </c>
      <c r="J15" s="70">
        <v>0.012575</v>
      </c>
      <c r="K15" s="71">
        <v>0.96299</v>
      </c>
      <c r="L15" s="72">
        <v>78.03</v>
      </c>
      <c r="M15" s="73">
        <v>102.14</v>
      </c>
      <c r="N15" s="74">
        <v>32.273</v>
      </c>
    </row>
    <row r="16" spans="1:14" ht="15">
      <c r="A16" s="61">
        <v>10</v>
      </c>
      <c r="B16" s="62" t="s">
        <v>49</v>
      </c>
      <c r="C16" s="63">
        <v>0.1</v>
      </c>
      <c r="D16" s="64">
        <v>0.082</v>
      </c>
      <c r="E16" s="65">
        <v>0</v>
      </c>
      <c r="F16" s="66">
        <v>0.055</v>
      </c>
      <c r="G16" s="67">
        <v>0.177</v>
      </c>
      <c r="H16" s="68">
        <v>0.314</v>
      </c>
      <c r="I16" s="69">
        <v>0.175812</v>
      </c>
      <c r="J16" s="70">
        <v>0.26157</v>
      </c>
      <c r="K16" s="71">
        <v>0.561712</v>
      </c>
      <c r="L16" s="72">
        <v>71.7</v>
      </c>
      <c r="M16" s="73">
        <v>419.61</v>
      </c>
      <c r="N16" s="74">
        <v>3.963</v>
      </c>
    </row>
    <row r="17" spans="1:14" ht="15">
      <c r="A17" s="61">
        <v>11</v>
      </c>
      <c r="B17" s="62" t="s">
        <v>50</v>
      </c>
      <c r="C17" s="63">
        <v>4.472</v>
      </c>
      <c r="D17" s="64">
        <v>0</v>
      </c>
      <c r="E17" s="65">
        <v>167.983</v>
      </c>
      <c r="F17" s="66">
        <v>3.281</v>
      </c>
      <c r="G17" s="67">
        <v>7594.768</v>
      </c>
      <c r="H17" s="68">
        <v>7766.032</v>
      </c>
      <c r="I17" s="75">
        <v>0.000422</v>
      </c>
      <c r="J17" s="76">
        <v>0</v>
      </c>
      <c r="K17" s="71">
        <v>0.977947</v>
      </c>
      <c r="L17" s="72">
        <v>18.12</v>
      </c>
      <c r="M17" s="73" t="s">
        <v>41</v>
      </c>
      <c r="N17" s="74">
        <v>59.434</v>
      </c>
    </row>
    <row r="18" spans="1:14" ht="15">
      <c r="A18" s="61">
        <v>12</v>
      </c>
      <c r="B18" s="62" t="s">
        <v>51</v>
      </c>
      <c r="C18" s="63">
        <v>6.707</v>
      </c>
      <c r="D18" s="64">
        <v>0</v>
      </c>
      <c r="E18" s="65">
        <v>3.095</v>
      </c>
      <c r="F18" s="66">
        <v>1.547</v>
      </c>
      <c r="G18" s="67">
        <v>8421.215</v>
      </c>
      <c r="H18" s="68">
        <v>8425.857</v>
      </c>
      <c r="I18" s="75">
        <v>0.000184</v>
      </c>
      <c r="J18" s="76">
        <v>0</v>
      </c>
      <c r="K18" s="71">
        <v>0.999449</v>
      </c>
      <c r="L18" s="72">
        <v>28.64</v>
      </c>
      <c r="M18" s="73" t="s">
        <v>41</v>
      </c>
      <c r="N18" s="74">
        <v>44.297</v>
      </c>
    </row>
    <row r="19" spans="1:14" ht="15" hidden="1">
      <c r="A19" s="61">
        <v>13</v>
      </c>
      <c r="B19" s="62" t="s">
        <v>52</v>
      </c>
      <c r="C19" s="63" t="s">
        <v>53</v>
      </c>
      <c r="D19" s="64">
        <v>0</v>
      </c>
      <c r="E19" s="65">
        <v>0</v>
      </c>
      <c r="F19" s="66">
        <v>0</v>
      </c>
      <c r="G19" s="67">
        <v>0</v>
      </c>
      <c r="H19" s="68">
        <v>0</v>
      </c>
      <c r="I19" s="75">
        <v>0</v>
      </c>
      <c r="J19" s="76">
        <v>0</v>
      </c>
      <c r="K19" s="71">
        <v>0</v>
      </c>
      <c r="L19" s="72" t="s">
        <v>41</v>
      </c>
      <c r="M19" s="73" t="s">
        <v>41</v>
      </c>
      <c r="N19" s="74">
        <v>0</v>
      </c>
    </row>
    <row r="20" spans="1:14" ht="15">
      <c r="A20" s="61">
        <v>14</v>
      </c>
      <c r="B20" s="62" t="s">
        <v>54</v>
      </c>
      <c r="C20" s="63">
        <v>4.06</v>
      </c>
      <c r="D20" s="64">
        <v>0</v>
      </c>
      <c r="E20" s="65">
        <v>1.05</v>
      </c>
      <c r="F20" s="66">
        <v>1.176</v>
      </c>
      <c r="G20" s="67">
        <v>10453.709</v>
      </c>
      <c r="H20" s="68">
        <v>10455.935</v>
      </c>
      <c r="I20" s="75">
        <v>0.000112</v>
      </c>
      <c r="J20" s="76">
        <v>0</v>
      </c>
      <c r="K20" s="71">
        <v>0.999787</v>
      </c>
      <c r="L20" s="72">
        <v>24.03</v>
      </c>
      <c r="M20" s="73" t="s">
        <v>41</v>
      </c>
      <c r="N20" s="74">
        <v>28.266</v>
      </c>
    </row>
    <row r="21" spans="1:14" ht="15">
      <c r="A21" s="61">
        <v>15</v>
      </c>
      <c r="B21" s="62" t="s">
        <v>55</v>
      </c>
      <c r="C21" s="63">
        <v>8.844</v>
      </c>
      <c r="D21" s="64">
        <v>0</v>
      </c>
      <c r="E21" s="65">
        <v>2.559</v>
      </c>
      <c r="F21" s="66">
        <v>2.45</v>
      </c>
      <c r="G21" s="67">
        <v>2852.126</v>
      </c>
      <c r="H21" s="68">
        <v>2857.136</v>
      </c>
      <c r="I21" s="75">
        <v>0.000858</v>
      </c>
      <c r="J21" s="76">
        <v>0</v>
      </c>
      <c r="K21" s="71">
        <v>0.998247</v>
      </c>
      <c r="L21" s="72">
        <v>27.51</v>
      </c>
      <c r="M21" s="73" t="s">
        <v>41</v>
      </c>
      <c r="N21" s="74">
        <v>67.403</v>
      </c>
    </row>
    <row r="22" spans="1:14" ht="15" hidden="1">
      <c r="A22" s="61">
        <v>16</v>
      </c>
      <c r="B22" s="62" t="s">
        <v>56</v>
      </c>
      <c r="C22" s="63" t="s">
        <v>53</v>
      </c>
      <c r="D22" s="64">
        <v>0</v>
      </c>
      <c r="E22" s="65">
        <v>0</v>
      </c>
      <c r="F22" s="66">
        <v>0</v>
      </c>
      <c r="G22" s="67">
        <v>0</v>
      </c>
      <c r="H22" s="68">
        <v>0</v>
      </c>
      <c r="I22" s="75">
        <v>0</v>
      </c>
      <c r="J22" s="76">
        <v>0</v>
      </c>
      <c r="K22" s="71">
        <v>0</v>
      </c>
      <c r="L22" s="72" t="s">
        <v>41</v>
      </c>
      <c r="M22" s="73" t="s">
        <v>41</v>
      </c>
      <c r="N22" s="74">
        <v>0</v>
      </c>
    </row>
    <row r="23" spans="1:14" ht="15" hidden="1">
      <c r="A23" s="61">
        <v>17</v>
      </c>
      <c r="B23" s="62" t="s">
        <v>57</v>
      </c>
      <c r="C23" s="63" t="s">
        <v>53</v>
      </c>
      <c r="D23" s="64">
        <v>0</v>
      </c>
      <c r="E23" s="65">
        <v>0</v>
      </c>
      <c r="F23" s="66">
        <v>0</v>
      </c>
      <c r="G23" s="67">
        <v>0</v>
      </c>
      <c r="H23" s="68">
        <v>0</v>
      </c>
      <c r="I23" s="75">
        <v>0</v>
      </c>
      <c r="J23" s="76">
        <v>0</v>
      </c>
      <c r="K23" s="71">
        <v>0</v>
      </c>
      <c r="L23" s="72" t="s">
        <v>41</v>
      </c>
      <c r="M23" s="73" t="s">
        <v>41</v>
      </c>
      <c r="N23" s="74">
        <v>0</v>
      </c>
    </row>
    <row r="24" spans="1:14" ht="15">
      <c r="A24" s="61">
        <v>18</v>
      </c>
      <c r="B24" s="62" t="s">
        <v>58</v>
      </c>
      <c r="C24" s="63">
        <v>0.439</v>
      </c>
      <c r="D24" s="64">
        <v>0</v>
      </c>
      <c r="E24" s="65">
        <v>0</v>
      </c>
      <c r="F24" s="66">
        <v>0</v>
      </c>
      <c r="G24" s="67">
        <v>8277.468</v>
      </c>
      <c r="H24" s="68">
        <v>8277.468</v>
      </c>
      <c r="I24" s="75">
        <v>0</v>
      </c>
      <c r="J24" s="76">
        <v>0</v>
      </c>
      <c r="K24" s="71">
        <v>1</v>
      </c>
      <c r="L24" s="72" t="s">
        <v>41</v>
      </c>
      <c r="M24" s="73" t="s">
        <v>41</v>
      </c>
      <c r="N24" s="74">
        <v>0</v>
      </c>
    </row>
    <row r="25" spans="1:14" ht="15">
      <c r="A25" s="61">
        <v>19</v>
      </c>
      <c r="B25" s="62" t="s">
        <v>59</v>
      </c>
      <c r="C25" s="63">
        <v>2.042</v>
      </c>
      <c r="D25" s="64">
        <v>0.042</v>
      </c>
      <c r="E25" s="65">
        <v>1.469</v>
      </c>
      <c r="F25" s="66">
        <v>0.53</v>
      </c>
      <c r="G25" s="67">
        <v>6265.607</v>
      </c>
      <c r="H25" s="68">
        <v>6267.648</v>
      </c>
      <c r="I25" s="75">
        <v>8.5E-05</v>
      </c>
      <c r="J25" s="76">
        <v>7E-06</v>
      </c>
      <c r="K25" s="71">
        <v>0.999674</v>
      </c>
      <c r="L25" s="72">
        <v>59.59</v>
      </c>
      <c r="M25" s="73">
        <v>579.79</v>
      </c>
      <c r="N25" s="74">
        <v>31.599</v>
      </c>
    </row>
    <row r="26" spans="1:14" ht="15">
      <c r="A26" s="61">
        <v>20</v>
      </c>
      <c r="B26" s="62" t="s">
        <v>60</v>
      </c>
      <c r="C26" s="63">
        <v>9.094</v>
      </c>
      <c r="D26" s="64">
        <v>3.637</v>
      </c>
      <c r="E26" s="65">
        <v>0.807</v>
      </c>
      <c r="F26" s="66">
        <v>4.643</v>
      </c>
      <c r="G26" s="67">
        <v>7326.322</v>
      </c>
      <c r="H26" s="68">
        <v>7335.41</v>
      </c>
      <c r="I26" s="75">
        <v>0.000633</v>
      </c>
      <c r="J26" s="76">
        <v>0.000496</v>
      </c>
      <c r="K26" s="71">
        <v>0.998761</v>
      </c>
      <c r="L26" s="72">
        <v>63.43</v>
      </c>
      <c r="M26" s="73">
        <v>386.52</v>
      </c>
      <c r="N26" s="74">
        <v>294.505</v>
      </c>
    </row>
    <row r="27" spans="1:14" ht="15.75" thickBot="1">
      <c r="A27" s="77"/>
      <c r="B27" s="78" t="s">
        <v>15</v>
      </c>
      <c r="C27" s="79">
        <v>91.401</v>
      </c>
      <c r="D27" s="80">
        <v>23.817</v>
      </c>
      <c r="E27" s="81">
        <v>190.903</v>
      </c>
      <c r="F27" s="82">
        <v>37.053</v>
      </c>
      <c r="G27" s="83">
        <v>51554.49100000001</v>
      </c>
      <c r="H27" s="84">
        <v>51806.26699999999</v>
      </c>
      <c r="I27" s="85">
        <v>0.0007152223494505019</v>
      </c>
      <c r="J27" s="86">
        <v>0.0004597320243128115</v>
      </c>
      <c r="K27" s="87">
        <v>0.9951400474386625</v>
      </c>
      <c r="L27" s="88">
        <v>62</v>
      </c>
      <c r="M27" s="89" t="s">
        <v>41</v>
      </c>
      <c r="N27" s="90">
        <v>2307.3309999999997</v>
      </c>
    </row>
    <row r="28" spans="1:14" ht="15.75" thickTop="1">
      <c r="A28" s="47"/>
      <c r="B28" s="48" t="s">
        <v>58</v>
      </c>
      <c r="C28" s="63">
        <v>0.439</v>
      </c>
      <c r="D28" s="64">
        <v>0</v>
      </c>
      <c r="E28" s="65">
        <v>0</v>
      </c>
      <c r="F28" s="66">
        <v>0</v>
      </c>
      <c r="G28" s="67">
        <v>8277.468</v>
      </c>
      <c r="H28" s="68">
        <v>8277.468</v>
      </c>
      <c r="I28" s="69">
        <v>0</v>
      </c>
      <c r="J28" s="70">
        <v>0</v>
      </c>
      <c r="K28" s="71">
        <v>1</v>
      </c>
      <c r="L28" s="58" t="s">
        <v>41</v>
      </c>
      <c r="M28" s="73" t="s">
        <v>41</v>
      </c>
      <c r="N28" s="74">
        <v>0</v>
      </c>
    </row>
    <row r="29" spans="1:14" ht="15">
      <c r="A29" s="61"/>
      <c r="B29" s="62" t="s">
        <v>61</v>
      </c>
      <c r="C29" s="63">
        <v>19.610999999999997</v>
      </c>
      <c r="D29" s="64">
        <v>0</v>
      </c>
      <c r="E29" s="65">
        <v>6.704000000000001</v>
      </c>
      <c r="F29" s="66">
        <v>5.173</v>
      </c>
      <c r="G29" s="67">
        <v>21727.05</v>
      </c>
      <c r="H29" s="68">
        <v>21738.928</v>
      </c>
      <c r="I29" s="69">
        <v>0.00023796021588553032</v>
      </c>
      <c r="J29" s="70">
        <v>0</v>
      </c>
      <c r="K29" s="71">
        <v>0.9994536069119876</v>
      </c>
      <c r="L29" s="72">
        <v>27</v>
      </c>
      <c r="M29" s="73" t="s">
        <v>41</v>
      </c>
      <c r="N29" s="74">
        <v>139.966</v>
      </c>
    </row>
    <row r="30" spans="1:14" ht="15">
      <c r="A30" s="61"/>
      <c r="B30" s="91" t="s">
        <v>62</v>
      </c>
      <c r="C30" s="63">
        <v>4.472</v>
      </c>
      <c r="D30" s="64">
        <v>0</v>
      </c>
      <c r="E30" s="65">
        <v>167.983</v>
      </c>
      <c r="F30" s="66">
        <v>3.281</v>
      </c>
      <c r="G30" s="67">
        <v>7594.768</v>
      </c>
      <c r="H30" s="68">
        <v>7766.032</v>
      </c>
      <c r="I30" s="69">
        <v>0.0004224808756904427</v>
      </c>
      <c r="J30" s="70">
        <v>0</v>
      </c>
      <c r="K30" s="71">
        <v>0.9779470391056848</v>
      </c>
      <c r="L30" s="72">
        <v>18</v>
      </c>
      <c r="M30" s="73" t="s">
        <v>41</v>
      </c>
      <c r="N30" s="74">
        <v>59.434</v>
      </c>
    </row>
    <row r="31" spans="1:14" ht="15">
      <c r="A31" s="92"/>
      <c r="B31" s="93" t="s">
        <v>63</v>
      </c>
      <c r="C31" s="63">
        <v>0</v>
      </c>
      <c r="D31" s="64">
        <v>0</v>
      </c>
      <c r="E31" s="65">
        <v>-0.0020000000000095497</v>
      </c>
      <c r="F31" s="66">
        <v>0</v>
      </c>
      <c r="G31" s="67">
        <v>13112.203000000009</v>
      </c>
      <c r="H31" s="68">
        <v>13112.208999999995</v>
      </c>
      <c r="I31" s="69">
        <v>0</v>
      </c>
      <c r="J31" s="70">
        <v>0</v>
      </c>
      <c r="K31" s="71">
        <v>1</v>
      </c>
      <c r="L31" s="72" t="s">
        <v>41</v>
      </c>
      <c r="M31" s="73" t="s">
        <v>41</v>
      </c>
      <c r="N31" s="74">
        <v>0</v>
      </c>
    </row>
    <row r="32" spans="1:14" ht="15.75" thickBot="1">
      <c r="A32" s="94"/>
      <c r="B32" s="95" t="s">
        <v>64</v>
      </c>
      <c r="C32" s="96">
        <v>66.87900000000002</v>
      </c>
      <c r="D32" s="97">
        <v>23.814</v>
      </c>
      <c r="E32" s="98">
        <v>16.218</v>
      </c>
      <c r="F32" s="99">
        <v>28.598999999999997</v>
      </c>
      <c r="G32" s="100">
        <v>843.002</v>
      </c>
      <c r="H32" s="101">
        <v>911.63</v>
      </c>
      <c r="I32" s="102">
        <v>0.03137128001491833</v>
      </c>
      <c r="J32" s="103">
        <v>0.026122440025010147</v>
      </c>
      <c r="K32" s="104">
        <v>0.9247194585522635</v>
      </c>
      <c r="L32" s="105">
        <v>74</v>
      </c>
      <c r="M32" s="106" t="s">
        <v>41</v>
      </c>
      <c r="N32" s="107">
        <v>2107.9309999999996</v>
      </c>
    </row>
    <row r="33" spans="2:6" ht="15">
      <c r="B33" s="108" t="s">
        <v>65</v>
      </c>
      <c r="F33" s="109"/>
    </row>
    <row r="34" spans="2:15" ht="15">
      <c r="B34" s="110" t="s">
        <v>66</v>
      </c>
      <c r="C34" s="111"/>
      <c r="D34" s="111"/>
      <c r="E34" s="111"/>
      <c r="F34" s="111"/>
      <c r="G34" s="111"/>
      <c r="H34" s="111"/>
      <c r="I34" s="111"/>
      <c r="J34" s="111"/>
      <c r="K34" s="111"/>
      <c r="L34" s="111"/>
      <c r="M34" s="111"/>
      <c r="N34" s="111"/>
      <c r="O34" s="112"/>
    </row>
    <row r="35" spans="2:15" ht="15">
      <c r="B35" s="112" t="s">
        <v>67</v>
      </c>
      <c r="C35" s="112"/>
      <c r="D35" s="112">
        <f>224.807/202.6</f>
        <v>1.1096100691016781</v>
      </c>
      <c r="E35" s="112" t="s">
        <v>68</v>
      </c>
      <c r="F35" s="112"/>
      <c r="G35" s="112"/>
      <c r="H35" s="112"/>
      <c r="I35" s="112"/>
      <c r="J35" s="112"/>
      <c r="K35" s="112"/>
      <c r="L35" s="112"/>
      <c r="M35" s="112"/>
      <c r="N35" s="112"/>
      <c r="O35" s="112"/>
    </row>
    <row r="36" spans="2:15" ht="15">
      <c r="B36" s="112" t="s">
        <v>69</v>
      </c>
      <c r="C36" s="112"/>
      <c r="D36" s="112">
        <f>227.401/202.6</f>
        <v>1.1224136229022705</v>
      </c>
      <c r="E36" s="112" t="s">
        <v>70</v>
      </c>
      <c r="F36" s="112"/>
      <c r="G36" s="112"/>
      <c r="H36" s="112"/>
      <c r="I36" s="112"/>
      <c r="J36" s="112"/>
      <c r="K36" s="112"/>
      <c r="L36" s="112"/>
      <c r="M36" s="112"/>
      <c r="N36" s="112"/>
      <c r="O36" s="112"/>
    </row>
    <row r="37" ht="15.75" thickBot="1"/>
    <row r="38" spans="1:14" ht="15.75" thickTop="1">
      <c r="A38" s="113"/>
      <c r="B38" s="114" t="s">
        <v>71</v>
      </c>
      <c r="C38" s="115"/>
      <c r="D38" s="115"/>
      <c r="E38" s="115"/>
      <c r="F38" s="115"/>
      <c r="G38" s="115"/>
      <c r="H38" s="115"/>
      <c r="I38" s="115"/>
      <c r="J38" s="115"/>
      <c r="K38" s="115"/>
      <c r="L38" s="115"/>
      <c r="M38" s="115"/>
      <c r="N38" s="116"/>
    </row>
    <row r="39" spans="2:14" ht="58.5" customHeight="1" thickBot="1">
      <c r="B39" s="216" t="s">
        <v>72</v>
      </c>
      <c r="C39" s="217"/>
      <c r="D39" s="217"/>
      <c r="E39" s="217"/>
      <c r="F39" s="217"/>
      <c r="G39" s="217"/>
      <c r="H39" s="217"/>
      <c r="I39" s="217"/>
      <c r="J39" s="217"/>
      <c r="K39" s="217"/>
      <c r="L39" s="217"/>
      <c r="M39" s="217"/>
      <c r="N39" s="218"/>
    </row>
    <row r="40" ht="15.75" thickTop="1"/>
  </sheetData>
  <sheetProtection/>
  <mergeCells count="6">
    <mergeCell ref="B39:N39"/>
    <mergeCell ref="A1:N1"/>
    <mergeCell ref="I4:K5"/>
    <mergeCell ref="L4:M5"/>
    <mergeCell ref="N4:N6"/>
    <mergeCell ref="D5:H5"/>
  </mergeCells>
  <printOptions/>
  <pageMargins left="0.7" right="0.7" top="0.75" bottom="0.75" header="0.3" footer="0.3"/>
  <pageSetup fitToHeight="1" fitToWidth="1" horizontalDpi="600" verticalDpi="600" orientation="landscape" scale="85" r:id="rId3"/>
  <legacyDrawing r:id="rId2"/>
</worksheet>
</file>

<file path=xl/worksheets/sheet4.xml><?xml version="1.0" encoding="utf-8"?>
<worksheet xmlns="http://schemas.openxmlformats.org/spreadsheetml/2006/main" xmlns:r="http://schemas.openxmlformats.org/officeDocument/2006/relationships">
  <dimension ref="A1:T132"/>
  <sheetViews>
    <sheetView view="pageBreakPreview" zoomScale="85" zoomScaleSheetLayoutView="85" zoomScalePageLayoutView="0" workbookViewId="0" topLeftCell="A1">
      <pane xSplit="2" ySplit="6" topLeftCell="C103" activePane="bottomRight" state="frozen"/>
      <selection pane="topLeft" activeCell="B3" sqref="B3"/>
      <selection pane="topRight" activeCell="B3" sqref="B3"/>
      <selection pane="bottomLeft" activeCell="B3" sqref="B3"/>
      <selection pane="bottomRight" activeCell="D139" sqref="D139"/>
    </sheetView>
  </sheetViews>
  <sheetFormatPr defaultColWidth="9.140625" defaultRowHeight="15"/>
  <cols>
    <col min="1" max="1" width="14.421875" style="0" bestFit="1" customWidth="1"/>
    <col min="2" max="2" width="17.57421875" style="0" customWidth="1"/>
    <col min="3" max="3" width="12.28125" style="0" customWidth="1"/>
    <col min="4" max="4" width="12.140625" style="0" customWidth="1"/>
    <col min="5" max="5" width="9.8515625" style="0" bestFit="1" customWidth="1"/>
    <col min="6" max="6" width="13.00390625" style="0" customWidth="1"/>
    <col min="7" max="7" width="13.00390625" style="0" bestFit="1" customWidth="1"/>
    <col min="8" max="8" width="14.00390625" style="0" bestFit="1" customWidth="1"/>
    <col min="9" max="9" width="13.421875" style="0" customWidth="1"/>
    <col min="10" max="10" width="15.140625" style="0" customWidth="1"/>
    <col min="11" max="11" width="13.00390625" style="0" bestFit="1" customWidth="1"/>
    <col min="12" max="12" width="14.00390625" style="0" customWidth="1"/>
    <col min="13" max="13" width="13.421875" style="0" customWidth="1"/>
    <col min="14" max="14" width="16.57421875" style="0" bestFit="1" customWidth="1"/>
    <col min="15" max="17" width="12.8515625" style="0" customWidth="1"/>
    <col min="18" max="20" width="11.7109375" style="0" customWidth="1"/>
  </cols>
  <sheetData>
    <row r="1" spans="1:12" ht="21">
      <c r="A1" s="178" t="s">
        <v>114</v>
      </c>
      <c r="L1" s="178" t="s">
        <v>114</v>
      </c>
    </row>
    <row r="2" ht="15">
      <c r="A2" s="117"/>
    </row>
    <row r="3" ht="15.75">
      <c r="A3" s="32" t="s">
        <v>73</v>
      </c>
    </row>
    <row r="4" ht="15.75" thickBot="1"/>
    <row r="5" spans="1:20" s="112" customFormat="1" ht="11.25">
      <c r="A5" s="118"/>
      <c r="B5" s="118"/>
      <c r="C5" s="235" t="s">
        <v>74</v>
      </c>
      <c r="D5" s="235"/>
      <c r="E5" s="235"/>
      <c r="F5" s="236" t="s">
        <v>75</v>
      </c>
      <c r="G5" s="236"/>
      <c r="H5" s="236"/>
      <c r="I5" s="235" t="s">
        <v>76</v>
      </c>
      <c r="J5" s="235"/>
      <c r="K5" s="235"/>
      <c r="L5" s="236" t="s">
        <v>77</v>
      </c>
      <c r="M5" s="236"/>
      <c r="N5" s="236"/>
      <c r="O5" s="235" t="s">
        <v>78</v>
      </c>
      <c r="P5" s="235"/>
      <c r="Q5" s="235"/>
      <c r="R5" s="236" t="s">
        <v>79</v>
      </c>
      <c r="S5" s="236"/>
      <c r="T5" s="236"/>
    </row>
    <row r="6" spans="1:20" s="112" customFormat="1" ht="22.5">
      <c r="A6" s="119" t="s">
        <v>80</v>
      </c>
      <c r="B6" s="119" t="s">
        <v>81</v>
      </c>
      <c r="C6" s="120" t="s">
        <v>82</v>
      </c>
      <c r="D6" s="120" t="s">
        <v>83</v>
      </c>
      <c r="E6" s="120" t="s">
        <v>15</v>
      </c>
      <c r="F6" s="119" t="s">
        <v>82</v>
      </c>
      <c r="G6" s="119" t="s">
        <v>83</v>
      </c>
      <c r="H6" s="119" t="s">
        <v>15</v>
      </c>
      <c r="I6" s="120" t="s">
        <v>82</v>
      </c>
      <c r="J6" s="120" t="s">
        <v>83</v>
      </c>
      <c r="K6" s="120" t="s">
        <v>15</v>
      </c>
      <c r="L6" s="119" t="s">
        <v>82</v>
      </c>
      <c r="M6" s="119" t="s">
        <v>83</v>
      </c>
      <c r="N6" s="119" t="s">
        <v>15</v>
      </c>
      <c r="O6" s="120" t="s">
        <v>82</v>
      </c>
      <c r="P6" s="120" t="s">
        <v>83</v>
      </c>
      <c r="Q6" s="120" t="s">
        <v>15</v>
      </c>
      <c r="R6" s="119" t="s">
        <v>82</v>
      </c>
      <c r="S6" s="119" t="s">
        <v>83</v>
      </c>
      <c r="T6" s="119" t="s">
        <v>15</v>
      </c>
    </row>
    <row r="7" spans="1:20" ht="15">
      <c r="A7" s="121" t="s">
        <v>84</v>
      </c>
      <c r="B7" s="121" t="s">
        <v>84</v>
      </c>
      <c r="C7" s="122">
        <v>0</v>
      </c>
      <c r="D7" s="122">
        <v>0</v>
      </c>
      <c r="E7" s="122">
        <v>0</v>
      </c>
      <c r="F7" s="122">
        <v>0</v>
      </c>
      <c r="G7" s="122">
        <v>0</v>
      </c>
      <c r="H7" s="122">
        <v>0</v>
      </c>
      <c r="I7" s="122">
        <v>0</v>
      </c>
      <c r="J7" s="122">
        <v>0</v>
      </c>
      <c r="K7" s="122">
        <v>0</v>
      </c>
      <c r="L7" s="122">
        <v>387416000</v>
      </c>
      <c r="M7" s="122">
        <v>701523000</v>
      </c>
      <c r="N7" s="122">
        <v>1088939000</v>
      </c>
      <c r="O7" s="122">
        <v>387416000</v>
      </c>
      <c r="P7" s="122">
        <v>701523000</v>
      </c>
      <c r="Q7" s="122">
        <v>1088939000</v>
      </c>
      <c r="R7" s="123">
        <v>0</v>
      </c>
      <c r="S7" s="123">
        <v>0</v>
      </c>
      <c r="T7" s="123">
        <v>0</v>
      </c>
    </row>
    <row r="8" spans="1:20" s="125" customFormat="1" ht="12.75">
      <c r="A8" s="121" t="s">
        <v>84</v>
      </c>
      <c r="B8" s="121" t="s">
        <v>85</v>
      </c>
      <c r="C8" s="124">
        <v>0</v>
      </c>
      <c r="D8" s="124">
        <v>0</v>
      </c>
      <c r="E8" s="124">
        <v>0</v>
      </c>
      <c r="F8" s="124">
        <v>0</v>
      </c>
      <c r="G8" s="124">
        <v>0</v>
      </c>
      <c r="H8" s="124">
        <v>0</v>
      </c>
      <c r="I8" s="124">
        <v>8000</v>
      </c>
      <c r="J8" s="124">
        <v>0</v>
      </c>
      <c r="K8" s="124">
        <v>8000</v>
      </c>
      <c r="L8" s="124">
        <v>14579000</v>
      </c>
      <c r="M8" s="124">
        <v>7930000</v>
      </c>
      <c r="N8" s="124">
        <v>22509000</v>
      </c>
      <c r="O8" s="124">
        <v>14587000</v>
      </c>
      <c r="P8" s="124">
        <v>7930000</v>
      </c>
      <c r="Q8" s="124">
        <v>22517000</v>
      </c>
      <c r="R8" s="123">
        <v>0.0005484335367107699</v>
      </c>
      <c r="S8" s="123">
        <v>0</v>
      </c>
      <c r="T8" s="123">
        <v>0.0003552871164009415</v>
      </c>
    </row>
    <row r="9" spans="1:20" ht="15">
      <c r="A9" s="121" t="s">
        <v>84</v>
      </c>
      <c r="B9" s="121" t="s">
        <v>86</v>
      </c>
      <c r="C9" s="124">
        <v>5000</v>
      </c>
      <c r="D9" s="124">
        <v>0</v>
      </c>
      <c r="E9" s="124">
        <v>5000</v>
      </c>
      <c r="F9" s="124">
        <v>1000</v>
      </c>
      <c r="G9" s="124">
        <v>0</v>
      </c>
      <c r="H9" s="124">
        <v>1000</v>
      </c>
      <c r="I9" s="124">
        <v>1000</v>
      </c>
      <c r="J9" s="124">
        <v>0</v>
      </c>
      <c r="K9" s="124">
        <v>1000</v>
      </c>
      <c r="L9" s="124">
        <v>411000</v>
      </c>
      <c r="M9" s="124">
        <v>1000</v>
      </c>
      <c r="N9" s="124">
        <v>412000</v>
      </c>
      <c r="O9" s="124">
        <v>418000</v>
      </c>
      <c r="P9" s="124">
        <v>1000</v>
      </c>
      <c r="Q9" s="124">
        <v>419000</v>
      </c>
      <c r="R9" s="123">
        <v>0.0023923444976076554</v>
      </c>
      <c r="S9" s="123">
        <v>0</v>
      </c>
      <c r="T9" s="123">
        <v>0.002386634844868735</v>
      </c>
    </row>
    <row r="10" spans="1:20" ht="15">
      <c r="A10" s="121" t="s">
        <v>84</v>
      </c>
      <c r="B10" s="121" t="s">
        <v>87</v>
      </c>
      <c r="C10" s="124">
        <v>0</v>
      </c>
      <c r="D10" s="124">
        <v>0</v>
      </c>
      <c r="E10" s="124">
        <v>0</v>
      </c>
      <c r="F10" s="124">
        <v>0</v>
      </c>
      <c r="G10" s="124">
        <v>0</v>
      </c>
      <c r="H10" s="124">
        <v>0</v>
      </c>
      <c r="I10" s="124">
        <v>23000</v>
      </c>
      <c r="J10" s="124">
        <v>0</v>
      </c>
      <c r="K10" s="124">
        <v>23000</v>
      </c>
      <c r="L10" s="124">
        <v>801000</v>
      </c>
      <c r="M10" s="124">
        <v>692000</v>
      </c>
      <c r="N10" s="124">
        <v>1493000</v>
      </c>
      <c r="O10" s="124">
        <v>824000</v>
      </c>
      <c r="P10" s="124">
        <v>692000</v>
      </c>
      <c r="Q10" s="124">
        <v>1516000</v>
      </c>
      <c r="R10" s="123">
        <v>0.027912621359223302</v>
      </c>
      <c r="S10" s="123">
        <v>0</v>
      </c>
      <c r="T10" s="123">
        <v>0.015171503957783642</v>
      </c>
    </row>
    <row r="11" spans="1:20" ht="15">
      <c r="A11" s="121" t="s">
        <v>84</v>
      </c>
      <c r="B11" s="121" t="s">
        <v>88</v>
      </c>
      <c r="C11" s="124">
        <v>60000</v>
      </c>
      <c r="D11" s="124">
        <v>0</v>
      </c>
      <c r="E11" s="124">
        <v>60000</v>
      </c>
      <c r="F11" s="124">
        <v>0</v>
      </c>
      <c r="G11" s="124">
        <v>0</v>
      </c>
      <c r="H11" s="124">
        <v>0</v>
      </c>
      <c r="I11" s="124">
        <v>144000</v>
      </c>
      <c r="J11" s="124">
        <v>0</v>
      </c>
      <c r="K11" s="124">
        <v>144000</v>
      </c>
      <c r="L11" s="124">
        <v>1266000</v>
      </c>
      <c r="M11" s="124">
        <v>9000</v>
      </c>
      <c r="N11" s="124">
        <v>1275000</v>
      </c>
      <c r="O11" s="124">
        <v>1470000</v>
      </c>
      <c r="P11" s="124">
        <v>9000</v>
      </c>
      <c r="Q11" s="124">
        <v>1479000</v>
      </c>
      <c r="R11" s="123">
        <v>0.09795918367346938</v>
      </c>
      <c r="S11" s="123">
        <v>0</v>
      </c>
      <c r="T11" s="123">
        <v>0.0973630831643002</v>
      </c>
    </row>
    <row r="12" spans="1:20" ht="15">
      <c r="A12" s="121" t="s">
        <v>84</v>
      </c>
      <c r="B12" s="121" t="s">
        <v>89</v>
      </c>
      <c r="C12" s="124">
        <v>0</v>
      </c>
      <c r="D12" s="124">
        <v>0</v>
      </c>
      <c r="E12" s="124">
        <v>0</v>
      </c>
      <c r="F12" s="124">
        <v>0</v>
      </c>
      <c r="G12" s="124">
        <v>0</v>
      </c>
      <c r="H12" s="124">
        <v>0</v>
      </c>
      <c r="I12" s="124">
        <v>15000</v>
      </c>
      <c r="J12" s="124">
        <v>0</v>
      </c>
      <c r="K12" s="124">
        <v>15000</v>
      </c>
      <c r="L12" s="124">
        <v>376000</v>
      </c>
      <c r="M12" s="124">
        <v>73000</v>
      </c>
      <c r="N12" s="124">
        <v>449000</v>
      </c>
      <c r="O12" s="124">
        <v>391000</v>
      </c>
      <c r="P12" s="124">
        <v>73000</v>
      </c>
      <c r="Q12" s="124">
        <v>464000</v>
      </c>
      <c r="R12" s="123">
        <v>0.03836317135549872</v>
      </c>
      <c r="S12" s="123">
        <v>0</v>
      </c>
      <c r="T12" s="123">
        <v>0.032327586206896554</v>
      </c>
    </row>
    <row r="13" spans="1:20" ht="15">
      <c r="A13" s="121" t="s">
        <v>84</v>
      </c>
      <c r="B13" s="121" t="s">
        <v>6</v>
      </c>
      <c r="C13" s="124">
        <v>0</v>
      </c>
      <c r="D13" s="124">
        <v>0</v>
      </c>
      <c r="E13" s="124">
        <v>0</v>
      </c>
      <c r="F13" s="124">
        <v>0</v>
      </c>
      <c r="G13" s="124">
        <v>0</v>
      </c>
      <c r="H13" s="124">
        <v>0</v>
      </c>
      <c r="I13" s="124">
        <v>4000</v>
      </c>
      <c r="J13" s="124">
        <v>4000</v>
      </c>
      <c r="K13" s="124">
        <v>8000</v>
      </c>
      <c r="L13" s="124">
        <v>368000</v>
      </c>
      <c r="M13" s="124">
        <v>2490000</v>
      </c>
      <c r="N13" s="124">
        <v>2858000</v>
      </c>
      <c r="O13" s="124">
        <v>372000</v>
      </c>
      <c r="P13" s="124">
        <v>2494000</v>
      </c>
      <c r="Q13" s="124">
        <v>2866000</v>
      </c>
      <c r="R13" s="123">
        <v>0.010752688172043012</v>
      </c>
      <c r="S13" s="123">
        <v>0.0016038492381716118</v>
      </c>
      <c r="T13" s="123">
        <v>0.0027913468248429866</v>
      </c>
    </row>
    <row r="14" spans="1:20" ht="15">
      <c r="A14" s="121" t="s">
        <v>84</v>
      </c>
      <c r="B14" s="121" t="s">
        <v>90</v>
      </c>
      <c r="C14" s="124">
        <v>0</v>
      </c>
      <c r="D14" s="124">
        <v>0</v>
      </c>
      <c r="E14" s="124">
        <v>0</v>
      </c>
      <c r="F14" s="124">
        <v>74000</v>
      </c>
      <c r="G14" s="124">
        <v>0</v>
      </c>
      <c r="H14" s="124">
        <v>74000</v>
      </c>
      <c r="I14" s="124">
        <v>16000</v>
      </c>
      <c r="J14" s="124">
        <v>0</v>
      </c>
      <c r="K14" s="124">
        <v>16000</v>
      </c>
      <c r="L14" s="124">
        <v>2168000</v>
      </c>
      <c r="M14" s="124">
        <v>9000</v>
      </c>
      <c r="N14" s="124">
        <v>2177000</v>
      </c>
      <c r="O14" s="124">
        <v>2258000</v>
      </c>
      <c r="P14" s="124">
        <v>9000</v>
      </c>
      <c r="Q14" s="124">
        <v>2267000</v>
      </c>
      <c r="R14" s="123">
        <v>0.0070859167404783</v>
      </c>
      <c r="S14" s="123">
        <v>0</v>
      </c>
      <c r="T14" s="123">
        <v>0.0070577856197618</v>
      </c>
    </row>
    <row r="15" spans="1:20" ht="15">
      <c r="A15" s="121" t="s">
        <v>84</v>
      </c>
      <c r="B15" s="121" t="s">
        <v>91</v>
      </c>
      <c r="C15" s="124">
        <v>83000</v>
      </c>
      <c r="D15" s="124">
        <v>0</v>
      </c>
      <c r="E15" s="124">
        <v>83000</v>
      </c>
      <c r="F15" s="124">
        <v>0</v>
      </c>
      <c r="G15" s="124">
        <v>0</v>
      </c>
      <c r="H15" s="124">
        <v>0</v>
      </c>
      <c r="I15" s="124">
        <v>12000</v>
      </c>
      <c r="J15" s="124">
        <v>0</v>
      </c>
      <c r="K15" s="124">
        <v>12000</v>
      </c>
      <c r="L15" s="124">
        <v>14000</v>
      </c>
      <c r="M15" s="124">
        <v>0</v>
      </c>
      <c r="N15" s="124">
        <v>14000</v>
      </c>
      <c r="O15" s="124">
        <v>109000</v>
      </c>
      <c r="P15" s="124">
        <v>0</v>
      </c>
      <c r="Q15" s="124">
        <v>109000</v>
      </c>
      <c r="R15" s="123">
        <v>0.11009174311926606</v>
      </c>
      <c r="S15" s="123" t="s">
        <v>92</v>
      </c>
      <c r="T15" s="123">
        <v>0.11009174311926606</v>
      </c>
    </row>
    <row r="16" spans="1:20" ht="15">
      <c r="A16" s="121" t="s">
        <v>84</v>
      </c>
      <c r="B16" s="121" t="s">
        <v>93</v>
      </c>
      <c r="C16" s="124">
        <v>0</v>
      </c>
      <c r="D16" s="124">
        <v>0</v>
      </c>
      <c r="E16" s="124">
        <v>0</v>
      </c>
      <c r="F16" s="124">
        <v>9000</v>
      </c>
      <c r="G16" s="124">
        <v>0</v>
      </c>
      <c r="H16" s="124">
        <v>9000</v>
      </c>
      <c r="I16" s="124">
        <v>0</v>
      </c>
      <c r="J16" s="124">
        <v>0</v>
      </c>
      <c r="K16" s="124">
        <v>0</v>
      </c>
      <c r="L16" s="124">
        <v>906000</v>
      </c>
      <c r="M16" s="124">
        <v>1873000</v>
      </c>
      <c r="N16" s="124">
        <v>2779000</v>
      </c>
      <c r="O16" s="124">
        <v>915000</v>
      </c>
      <c r="P16" s="124">
        <v>1873000</v>
      </c>
      <c r="Q16" s="124">
        <v>2788000</v>
      </c>
      <c r="R16" s="123">
        <v>0</v>
      </c>
      <c r="S16" s="123">
        <v>0</v>
      </c>
      <c r="T16" s="123">
        <v>0</v>
      </c>
    </row>
    <row r="17" spans="1:20" ht="15">
      <c r="A17" s="121" t="s">
        <v>84</v>
      </c>
      <c r="B17" s="121" t="s">
        <v>94</v>
      </c>
      <c r="C17" s="124">
        <v>0</v>
      </c>
      <c r="D17" s="124">
        <v>0</v>
      </c>
      <c r="E17" s="124">
        <v>0</v>
      </c>
      <c r="F17" s="124">
        <v>2000</v>
      </c>
      <c r="G17" s="124">
        <v>0</v>
      </c>
      <c r="H17" s="124">
        <v>2000</v>
      </c>
      <c r="I17" s="124">
        <v>3000</v>
      </c>
      <c r="J17" s="124">
        <v>0</v>
      </c>
      <c r="K17" s="124">
        <v>3000</v>
      </c>
      <c r="L17" s="124">
        <v>670000</v>
      </c>
      <c r="M17" s="124">
        <v>1533000</v>
      </c>
      <c r="N17" s="124">
        <v>2203000</v>
      </c>
      <c r="O17" s="124">
        <v>675000</v>
      </c>
      <c r="P17" s="124">
        <v>1533000</v>
      </c>
      <c r="Q17" s="124">
        <v>2208000</v>
      </c>
      <c r="R17" s="123">
        <v>0.0044444444444444444</v>
      </c>
      <c r="S17" s="123">
        <v>0</v>
      </c>
      <c r="T17" s="123">
        <v>0.001358695652173913</v>
      </c>
    </row>
    <row r="18" spans="1:20" ht="15">
      <c r="A18" s="121" t="s">
        <v>84</v>
      </c>
      <c r="B18" s="121" t="s">
        <v>95</v>
      </c>
      <c r="C18" s="124">
        <v>0</v>
      </c>
      <c r="D18" s="124">
        <v>0</v>
      </c>
      <c r="E18" s="124">
        <v>0</v>
      </c>
      <c r="F18" s="124">
        <v>1000</v>
      </c>
      <c r="G18" s="124">
        <v>0</v>
      </c>
      <c r="H18" s="124">
        <v>1000</v>
      </c>
      <c r="I18" s="124">
        <v>0</v>
      </c>
      <c r="J18" s="124">
        <v>0</v>
      </c>
      <c r="K18" s="124">
        <v>0</v>
      </c>
      <c r="L18" s="124">
        <v>209000</v>
      </c>
      <c r="M18" s="124">
        <v>0</v>
      </c>
      <c r="N18" s="124">
        <v>209000</v>
      </c>
      <c r="O18" s="124">
        <v>210000</v>
      </c>
      <c r="P18" s="124">
        <v>0</v>
      </c>
      <c r="Q18" s="124">
        <v>210000</v>
      </c>
      <c r="R18" s="123">
        <v>0</v>
      </c>
      <c r="S18" s="123" t="s">
        <v>92</v>
      </c>
      <c r="T18" s="123">
        <v>0</v>
      </c>
    </row>
    <row r="19" spans="1:20" ht="15">
      <c r="A19" s="121" t="s">
        <v>84</v>
      </c>
      <c r="B19" s="121" t="s">
        <v>96</v>
      </c>
      <c r="C19" s="124">
        <v>0</v>
      </c>
      <c r="D19" s="124">
        <v>0</v>
      </c>
      <c r="E19" s="124">
        <v>0</v>
      </c>
      <c r="F19" s="124">
        <v>55000</v>
      </c>
      <c r="G19" s="124">
        <v>2000</v>
      </c>
      <c r="H19" s="124">
        <v>57000</v>
      </c>
      <c r="I19" s="124">
        <v>556000</v>
      </c>
      <c r="J19" s="124">
        <v>674000</v>
      </c>
      <c r="K19" s="124">
        <v>1230000</v>
      </c>
      <c r="L19" s="124">
        <v>37933000</v>
      </c>
      <c r="M19" s="124">
        <v>21492000</v>
      </c>
      <c r="N19" s="124">
        <v>59425000</v>
      </c>
      <c r="O19" s="124">
        <v>38544000</v>
      </c>
      <c r="P19" s="124">
        <v>22168000</v>
      </c>
      <c r="Q19" s="124">
        <v>60712000</v>
      </c>
      <c r="R19" s="123">
        <v>0.014425072644250726</v>
      </c>
      <c r="S19" s="123">
        <v>0.030404186214363044</v>
      </c>
      <c r="T19" s="123">
        <v>0.020259586243246804</v>
      </c>
    </row>
    <row r="20" spans="1:20" ht="15">
      <c r="A20" s="121" t="s">
        <v>84</v>
      </c>
      <c r="B20" s="121" t="s">
        <v>97</v>
      </c>
      <c r="C20" s="124">
        <v>180000</v>
      </c>
      <c r="D20" s="124">
        <v>87000</v>
      </c>
      <c r="E20" s="124">
        <v>267000</v>
      </c>
      <c r="F20" s="124">
        <v>0</v>
      </c>
      <c r="G20" s="124">
        <v>0</v>
      </c>
      <c r="H20" s="124">
        <v>0</v>
      </c>
      <c r="I20" s="124">
        <v>167000</v>
      </c>
      <c r="J20" s="124">
        <v>141000</v>
      </c>
      <c r="K20" s="124">
        <v>308000</v>
      </c>
      <c r="L20" s="124">
        <v>697000</v>
      </c>
      <c r="M20" s="124">
        <v>221000</v>
      </c>
      <c r="N20" s="124">
        <v>918000</v>
      </c>
      <c r="O20" s="124">
        <v>1044000</v>
      </c>
      <c r="P20" s="124">
        <v>449000</v>
      </c>
      <c r="Q20" s="124">
        <v>1493000</v>
      </c>
      <c r="R20" s="123">
        <v>0.15996168582375478</v>
      </c>
      <c r="S20" s="123">
        <v>0.31403118040089084</v>
      </c>
      <c r="T20" s="123">
        <v>0.20629604822505024</v>
      </c>
    </row>
    <row r="21" spans="1:20" s="125" customFormat="1" ht="12.75">
      <c r="A21" s="121" t="s">
        <v>84</v>
      </c>
      <c r="B21" s="121" t="s">
        <v>98</v>
      </c>
      <c r="C21" s="124">
        <v>1022000</v>
      </c>
      <c r="D21" s="124">
        <v>217000</v>
      </c>
      <c r="E21" s="124">
        <v>1239000</v>
      </c>
      <c r="F21" s="124">
        <v>0</v>
      </c>
      <c r="G21" s="124">
        <v>0</v>
      </c>
      <c r="H21" s="124">
        <v>0</v>
      </c>
      <c r="I21" s="124">
        <v>801000</v>
      </c>
      <c r="J21" s="124">
        <v>387000</v>
      </c>
      <c r="K21" s="124">
        <v>1188000</v>
      </c>
      <c r="L21" s="124">
        <v>1563000</v>
      </c>
      <c r="M21" s="124">
        <v>349000</v>
      </c>
      <c r="N21" s="124">
        <v>1912000</v>
      </c>
      <c r="O21" s="124">
        <v>3386000</v>
      </c>
      <c r="P21" s="124">
        <v>953000</v>
      </c>
      <c r="Q21" s="124">
        <v>4339000</v>
      </c>
      <c r="R21" s="123">
        <v>0.23656231541642056</v>
      </c>
      <c r="S21" s="123">
        <v>0.4060860440713536</v>
      </c>
      <c r="T21" s="123">
        <v>0.2737958054851348</v>
      </c>
    </row>
    <row r="22" spans="1:20" ht="15">
      <c r="A22" s="121" t="s">
        <v>85</v>
      </c>
      <c r="B22" s="121" t="s">
        <v>85</v>
      </c>
      <c r="C22" s="124">
        <v>0</v>
      </c>
      <c r="D22" s="124">
        <v>0</v>
      </c>
      <c r="E22" s="124">
        <v>0</v>
      </c>
      <c r="F22" s="124">
        <v>0</v>
      </c>
      <c r="G22" s="124">
        <v>0</v>
      </c>
      <c r="H22" s="124">
        <v>0</v>
      </c>
      <c r="I22" s="124">
        <v>0</v>
      </c>
      <c r="J22" s="124">
        <v>0</v>
      </c>
      <c r="K22" s="124">
        <v>0</v>
      </c>
      <c r="L22" s="124">
        <v>385790000</v>
      </c>
      <c r="M22" s="124">
        <v>698580000</v>
      </c>
      <c r="N22" s="124">
        <v>1084370000</v>
      </c>
      <c r="O22" s="124">
        <v>385790000</v>
      </c>
      <c r="P22" s="124">
        <v>698580000</v>
      </c>
      <c r="Q22" s="124">
        <v>1084370000</v>
      </c>
      <c r="R22" s="123">
        <v>0</v>
      </c>
      <c r="S22" s="123">
        <v>0</v>
      </c>
      <c r="T22" s="123">
        <v>0</v>
      </c>
    </row>
    <row r="23" spans="1:20" ht="15">
      <c r="A23" s="121" t="s">
        <v>85</v>
      </c>
      <c r="B23" s="121" t="s">
        <v>86</v>
      </c>
      <c r="C23" s="124">
        <v>5000</v>
      </c>
      <c r="D23" s="124">
        <v>0</v>
      </c>
      <c r="E23" s="124">
        <v>5000</v>
      </c>
      <c r="F23" s="124">
        <v>0</v>
      </c>
      <c r="G23" s="124">
        <v>0</v>
      </c>
      <c r="H23" s="124">
        <v>0</v>
      </c>
      <c r="I23" s="124">
        <v>1000</v>
      </c>
      <c r="J23" s="124">
        <v>0</v>
      </c>
      <c r="K23" s="124">
        <v>1000</v>
      </c>
      <c r="L23" s="124">
        <v>904000</v>
      </c>
      <c r="M23" s="124">
        <v>4000</v>
      </c>
      <c r="N23" s="124">
        <v>908000</v>
      </c>
      <c r="O23" s="124">
        <v>910000</v>
      </c>
      <c r="P23" s="124">
        <v>4000</v>
      </c>
      <c r="Q23" s="124">
        <v>914000</v>
      </c>
      <c r="R23" s="123">
        <v>0.001098901098901099</v>
      </c>
      <c r="S23" s="123">
        <v>0</v>
      </c>
      <c r="T23" s="123">
        <v>0.0010940919037199124</v>
      </c>
    </row>
    <row r="24" spans="1:20" ht="15">
      <c r="A24" s="121" t="s">
        <v>85</v>
      </c>
      <c r="B24" s="121" t="s">
        <v>87</v>
      </c>
      <c r="C24" s="124">
        <v>0</v>
      </c>
      <c r="D24" s="124">
        <v>0</v>
      </c>
      <c r="E24" s="124">
        <v>0</v>
      </c>
      <c r="F24" s="124">
        <v>0</v>
      </c>
      <c r="G24" s="124">
        <v>0</v>
      </c>
      <c r="H24" s="124">
        <v>0</v>
      </c>
      <c r="I24" s="124">
        <v>9000</v>
      </c>
      <c r="J24" s="124">
        <v>0</v>
      </c>
      <c r="K24" s="124">
        <v>9000</v>
      </c>
      <c r="L24" s="124">
        <v>727000</v>
      </c>
      <c r="M24" s="124">
        <v>43000</v>
      </c>
      <c r="N24" s="124">
        <v>770000</v>
      </c>
      <c r="O24" s="124">
        <v>736000</v>
      </c>
      <c r="P24" s="124">
        <v>43000</v>
      </c>
      <c r="Q24" s="124">
        <v>779000</v>
      </c>
      <c r="R24" s="123">
        <v>0.012228260869565218</v>
      </c>
      <c r="S24" s="123">
        <v>0</v>
      </c>
      <c r="T24" s="123">
        <v>0.011553273427471117</v>
      </c>
    </row>
    <row r="25" spans="1:20" ht="15">
      <c r="A25" s="121" t="s">
        <v>85</v>
      </c>
      <c r="B25" s="121" t="s">
        <v>88</v>
      </c>
      <c r="C25" s="124">
        <v>0</v>
      </c>
      <c r="D25" s="124">
        <v>0</v>
      </c>
      <c r="E25" s="124">
        <v>0</v>
      </c>
      <c r="F25" s="124">
        <v>2000</v>
      </c>
      <c r="G25" s="124">
        <v>0</v>
      </c>
      <c r="H25" s="124">
        <v>2000</v>
      </c>
      <c r="I25" s="124">
        <v>19000</v>
      </c>
      <c r="J25" s="124">
        <v>0</v>
      </c>
      <c r="K25" s="124">
        <v>19000</v>
      </c>
      <c r="L25" s="124">
        <v>2684000</v>
      </c>
      <c r="M25" s="124">
        <v>12000</v>
      </c>
      <c r="N25" s="124">
        <v>2696000</v>
      </c>
      <c r="O25" s="124">
        <v>2705000</v>
      </c>
      <c r="P25" s="124">
        <v>12000</v>
      </c>
      <c r="Q25" s="124">
        <v>2717000</v>
      </c>
      <c r="R25" s="123">
        <v>0.007024029574861368</v>
      </c>
      <c r="S25" s="123">
        <v>0</v>
      </c>
      <c r="T25" s="123">
        <v>0.006993006993006993</v>
      </c>
    </row>
    <row r="26" spans="1:20" ht="15">
      <c r="A26" s="121" t="s">
        <v>85</v>
      </c>
      <c r="B26" s="121" t="s">
        <v>89</v>
      </c>
      <c r="C26" s="124">
        <v>0</v>
      </c>
      <c r="D26" s="124">
        <v>0</v>
      </c>
      <c r="E26" s="124">
        <v>0</v>
      </c>
      <c r="F26" s="124">
        <v>0</v>
      </c>
      <c r="G26" s="124">
        <v>0</v>
      </c>
      <c r="H26" s="124">
        <v>0</v>
      </c>
      <c r="I26" s="124">
        <v>4000</v>
      </c>
      <c r="J26" s="124">
        <v>0</v>
      </c>
      <c r="K26" s="124">
        <v>4000</v>
      </c>
      <c r="L26" s="124">
        <v>715000</v>
      </c>
      <c r="M26" s="124">
        <v>46000</v>
      </c>
      <c r="N26" s="124">
        <v>761000</v>
      </c>
      <c r="O26" s="124">
        <v>719000</v>
      </c>
      <c r="P26" s="124">
        <v>46000</v>
      </c>
      <c r="Q26" s="124">
        <v>765000</v>
      </c>
      <c r="R26" s="123">
        <v>0.005563282336578581</v>
      </c>
      <c r="S26" s="123">
        <v>0</v>
      </c>
      <c r="T26" s="123">
        <v>0.00522875816993464</v>
      </c>
    </row>
    <row r="27" spans="1:20" ht="15">
      <c r="A27" s="121" t="s">
        <v>85</v>
      </c>
      <c r="B27" s="121" t="s">
        <v>6</v>
      </c>
      <c r="C27" s="124">
        <v>0</v>
      </c>
      <c r="D27" s="124">
        <v>0</v>
      </c>
      <c r="E27" s="124">
        <v>0</v>
      </c>
      <c r="F27" s="124">
        <v>0</v>
      </c>
      <c r="G27" s="124">
        <v>0</v>
      </c>
      <c r="H27" s="124">
        <v>0</v>
      </c>
      <c r="I27" s="124">
        <v>4000</v>
      </c>
      <c r="J27" s="124">
        <v>0</v>
      </c>
      <c r="K27" s="124">
        <v>4000</v>
      </c>
      <c r="L27" s="124">
        <v>193000</v>
      </c>
      <c r="M27" s="124">
        <v>1000</v>
      </c>
      <c r="N27" s="124">
        <v>194000</v>
      </c>
      <c r="O27" s="124">
        <v>197000</v>
      </c>
      <c r="P27" s="124">
        <v>1000</v>
      </c>
      <c r="Q27" s="124">
        <v>198000</v>
      </c>
      <c r="R27" s="123">
        <v>0.02030456852791878</v>
      </c>
      <c r="S27" s="123">
        <v>0</v>
      </c>
      <c r="T27" s="123">
        <v>0.020202020202020204</v>
      </c>
    </row>
    <row r="28" spans="1:20" ht="15">
      <c r="A28" s="121" t="s">
        <v>85</v>
      </c>
      <c r="B28" s="121" t="s">
        <v>90</v>
      </c>
      <c r="C28" s="124">
        <v>9000</v>
      </c>
      <c r="D28" s="124">
        <v>0</v>
      </c>
      <c r="E28" s="124">
        <v>9000</v>
      </c>
      <c r="F28" s="124">
        <v>0</v>
      </c>
      <c r="G28" s="124">
        <v>0</v>
      </c>
      <c r="H28" s="124">
        <v>0</v>
      </c>
      <c r="I28" s="124">
        <v>92000</v>
      </c>
      <c r="J28" s="124">
        <v>1000</v>
      </c>
      <c r="K28" s="124">
        <v>93000</v>
      </c>
      <c r="L28" s="124">
        <v>2162000</v>
      </c>
      <c r="M28" s="124">
        <v>20000</v>
      </c>
      <c r="N28" s="124">
        <v>2182000</v>
      </c>
      <c r="O28" s="124">
        <v>2263000</v>
      </c>
      <c r="P28" s="124">
        <v>21000</v>
      </c>
      <c r="Q28" s="124">
        <v>2284000</v>
      </c>
      <c r="R28" s="123">
        <v>0.040653999116217414</v>
      </c>
      <c r="S28" s="123">
        <v>0.047619047619047616</v>
      </c>
      <c r="T28" s="123">
        <v>0.040718038528896675</v>
      </c>
    </row>
    <row r="29" spans="1:20" ht="15">
      <c r="A29" s="121" t="s">
        <v>85</v>
      </c>
      <c r="B29" s="121" t="s">
        <v>91</v>
      </c>
      <c r="C29" s="124">
        <v>0</v>
      </c>
      <c r="D29" s="124">
        <v>0</v>
      </c>
      <c r="E29" s="124">
        <v>0</v>
      </c>
      <c r="F29" s="124">
        <v>3000</v>
      </c>
      <c r="G29" s="124">
        <v>0</v>
      </c>
      <c r="H29" s="124">
        <v>3000</v>
      </c>
      <c r="I29" s="124">
        <v>0</v>
      </c>
      <c r="J29" s="124">
        <v>0</v>
      </c>
      <c r="K29" s="124">
        <v>0</v>
      </c>
      <c r="L29" s="124">
        <v>44000</v>
      </c>
      <c r="M29" s="124">
        <v>0</v>
      </c>
      <c r="N29" s="124">
        <v>44000</v>
      </c>
      <c r="O29" s="124">
        <v>47000</v>
      </c>
      <c r="P29" s="124">
        <v>0</v>
      </c>
      <c r="Q29" s="124">
        <v>47000</v>
      </c>
      <c r="R29" s="123">
        <v>0</v>
      </c>
      <c r="S29" s="123" t="s">
        <v>92</v>
      </c>
      <c r="T29" s="123">
        <v>0</v>
      </c>
    </row>
    <row r="30" spans="1:20" ht="15">
      <c r="A30" s="121" t="s">
        <v>85</v>
      </c>
      <c r="B30" s="121" t="s">
        <v>93</v>
      </c>
      <c r="C30" s="124">
        <v>0</v>
      </c>
      <c r="D30" s="124">
        <v>0</v>
      </c>
      <c r="E30" s="124">
        <v>0</v>
      </c>
      <c r="F30" s="124">
        <v>0</v>
      </c>
      <c r="G30" s="124">
        <v>0</v>
      </c>
      <c r="H30" s="124">
        <v>0</v>
      </c>
      <c r="I30" s="124">
        <v>36000</v>
      </c>
      <c r="J30" s="124">
        <v>0</v>
      </c>
      <c r="K30" s="124">
        <v>36000</v>
      </c>
      <c r="L30" s="124">
        <v>609000</v>
      </c>
      <c r="M30" s="124">
        <v>1000</v>
      </c>
      <c r="N30" s="124">
        <v>610000</v>
      </c>
      <c r="O30" s="124">
        <v>645000</v>
      </c>
      <c r="P30" s="124">
        <v>1000</v>
      </c>
      <c r="Q30" s="124">
        <v>646000</v>
      </c>
      <c r="R30" s="123">
        <v>0.05581395348837209</v>
      </c>
      <c r="S30" s="123">
        <v>0</v>
      </c>
      <c r="T30" s="123">
        <v>0.05572755417956656</v>
      </c>
    </row>
    <row r="31" spans="1:20" ht="15">
      <c r="A31" s="121" t="s">
        <v>85</v>
      </c>
      <c r="B31" s="121" t="s">
        <v>94</v>
      </c>
      <c r="C31" s="124">
        <v>0</v>
      </c>
      <c r="D31" s="124">
        <v>0</v>
      </c>
      <c r="E31" s="124">
        <v>0</v>
      </c>
      <c r="F31" s="124">
        <v>0</v>
      </c>
      <c r="G31" s="124">
        <v>0</v>
      </c>
      <c r="H31" s="124">
        <v>0</v>
      </c>
      <c r="I31" s="124">
        <v>16000</v>
      </c>
      <c r="J31" s="124">
        <v>0</v>
      </c>
      <c r="K31" s="124">
        <v>16000</v>
      </c>
      <c r="L31" s="124">
        <v>383000</v>
      </c>
      <c r="M31" s="124">
        <v>1000</v>
      </c>
      <c r="N31" s="124">
        <v>384000</v>
      </c>
      <c r="O31" s="124">
        <v>399000</v>
      </c>
      <c r="P31" s="124">
        <v>1000</v>
      </c>
      <c r="Q31" s="124">
        <v>400000</v>
      </c>
      <c r="R31" s="123">
        <v>0.040100250626566414</v>
      </c>
      <c r="S31" s="123">
        <v>0</v>
      </c>
      <c r="T31" s="123">
        <v>0.04</v>
      </c>
    </row>
    <row r="32" spans="1:20" ht="15">
      <c r="A32" s="121" t="s">
        <v>85</v>
      </c>
      <c r="B32" s="121" t="s">
        <v>95</v>
      </c>
      <c r="C32" s="124">
        <v>0</v>
      </c>
      <c r="D32" s="124">
        <v>0</v>
      </c>
      <c r="E32" s="124">
        <v>0</v>
      </c>
      <c r="F32" s="124">
        <v>0</v>
      </c>
      <c r="G32" s="124">
        <v>0</v>
      </c>
      <c r="H32" s="124">
        <v>0</v>
      </c>
      <c r="I32" s="124">
        <v>8000</v>
      </c>
      <c r="J32" s="124">
        <v>0</v>
      </c>
      <c r="K32" s="124">
        <v>8000</v>
      </c>
      <c r="L32" s="124">
        <v>207000</v>
      </c>
      <c r="M32" s="124">
        <v>1000</v>
      </c>
      <c r="N32" s="124">
        <v>208000</v>
      </c>
      <c r="O32" s="124">
        <v>215000</v>
      </c>
      <c r="P32" s="124">
        <v>1000</v>
      </c>
      <c r="Q32" s="124">
        <v>216000</v>
      </c>
      <c r="R32" s="123">
        <v>0.037209302325581395</v>
      </c>
      <c r="S32" s="123">
        <v>0</v>
      </c>
      <c r="T32" s="123">
        <v>0.037037037037037035</v>
      </c>
    </row>
    <row r="33" spans="1:20" ht="15">
      <c r="A33" s="121" t="s">
        <v>85</v>
      </c>
      <c r="B33" s="121" t="s">
        <v>96</v>
      </c>
      <c r="C33" s="124">
        <v>20000</v>
      </c>
      <c r="D33" s="124">
        <v>6000</v>
      </c>
      <c r="E33" s="124">
        <v>26000</v>
      </c>
      <c r="F33" s="124">
        <v>0</v>
      </c>
      <c r="G33" s="124">
        <v>0</v>
      </c>
      <c r="H33" s="124">
        <v>0</v>
      </c>
      <c r="I33" s="124">
        <v>201000</v>
      </c>
      <c r="J33" s="124">
        <v>678000</v>
      </c>
      <c r="K33" s="124">
        <v>879000</v>
      </c>
      <c r="L33" s="124">
        <v>2675000</v>
      </c>
      <c r="M33" s="124">
        <v>10147000</v>
      </c>
      <c r="N33" s="124">
        <v>12822000</v>
      </c>
      <c r="O33" s="124">
        <v>2896000</v>
      </c>
      <c r="P33" s="124">
        <v>10831000</v>
      </c>
      <c r="Q33" s="124">
        <v>13727000</v>
      </c>
      <c r="R33" s="123">
        <v>0.0694060773480663</v>
      </c>
      <c r="S33" s="123">
        <v>0.0625980980518881</v>
      </c>
      <c r="T33" s="123">
        <v>0.06403438478910177</v>
      </c>
    </row>
    <row r="34" spans="1:20" ht="15">
      <c r="A34" s="121" t="s">
        <v>85</v>
      </c>
      <c r="B34" s="121" t="s">
        <v>97</v>
      </c>
      <c r="C34" s="124">
        <v>0</v>
      </c>
      <c r="D34" s="124">
        <v>0</v>
      </c>
      <c r="E34" s="124">
        <v>0</v>
      </c>
      <c r="F34" s="124">
        <v>428000</v>
      </c>
      <c r="G34" s="124">
        <v>6000</v>
      </c>
      <c r="H34" s="124">
        <v>434000</v>
      </c>
      <c r="I34" s="124">
        <v>1000</v>
      </c>
      <c r="J34" s="124">
        <v>3000</v>
      </c>
      <c r="K34" s="124">
        <v>4000</v>
      </c>
      <c r="L34" s="124">
        <v>16480000</v>
      </c>
      <c r="M34" s="124">
        <v>14215000</v>
      </c>
      <c r="N34" s="124">
        <v>30695000</v>
      </c>
      <c r="O34" s="124">
        <v>16909000</v>
      </c>
      <c r="P34" s="124">
        <v>14224000</v>
      </c>
      <c r="Q34" s="124">
        <v>31133000</v>
      </c>
      <c r="R34" s="123">
        <v>5.914010290377905E-05</v>
      </c>
      <c r="S34" s="123">
        <v>0.0002109111361079865</v>
      </c>
      <c r="T34" s="123">
        <v>0.00012848103298750523</v>
      </c>
    </row>
    <row r="35" spans="1:20" ht="15">
      <c r="A35" s="121" t="s">
        <v>85</v>
      </c>
      <c r="B35" s="121" t="s">
        <v>98</v>
      </c>
      <c r="C35" s="124">
        <v>2000</v>
      </c>
      <c r="D35" s="124">
        <v>0</v>
      </c>
      <c r="E35" s="124">
        <v>2000</v>
      </c>
      <c r="F35" s="124">
        <v>152000</v>
      </c>
      <c r="G35" s="124">
        <v>4000</v>
      </c>
      <c r="H35" s="124">
        <v>156000</v>
      </c>
      <c r="I35" s="124">
        <v>3000</v>
      </c>
      <c r="J35" s="124">
        <v>13000</v>
      </c>
      <c r="K35" s="124">
        <v>16000</v>
      </c>
      <c r="L35" s="124">
        <v>4270000</v>
      </c>
      <c r="M35" s="124">
        <v>4227000</v>
      </c>
      <c r="N35" s="124">
        <v>8497000</v>
      </c>
      <c r="O35" s="124">
        <v>4427000</v>
      </c>
      <c r="P35" s="124">
        <v>4244000</v>
      </c>
      <c r="Q35" s="124">
        <v>8671000</v>
      </c>
      <c r="R35" s="123">
        <v>0.0006776598147729839</v>
      </c>
      <c r="S35" s="123">
        <v>0.003063147973609802</v>
      </c>
      <c r="T35" s="123">
        <v>0.0018452312305385769</v>
      </c>
    </row>
    <row r="36" spans="1:20" ht="15">
      <c r="A36" s="121" t="s">
        <v>86</v>
      </c>
      <c r="B36" s="121" t="s">
        <v>86</v>
      </c>
      <c r="C36" s="124">
        <v>0</v>
      </c>
      <c r="D36" s="124">
        <v>0</v>
      </c>
      <c r="E36" s="124">
        <v>0</v>
      </c>
      <c r="F36" s="124">
        <v>0</v>
      </c>
      <c r="G36" s="124">
        <v>0</v>
      </c>
      <c r="H36" s="124">
        <v>0</v>
      </c>
      <c r="I36" s="124">
        <v>0</v>
      </c>
      <c r="J36" s="124">
        <v>0</v>
      </c>
      <c r="K36" s="124">
        <v>0</v>
      </c>
      <c r="L36" s="124">
        <v>479756000</v>
      </c>
      <c r="M36" s="124">
        <v>868731000</v>
      </c>
      <c r="N36" s="124">
        <v>1348487000</v>
      </c>
      <c r="O36" s="124">
        <v>479756000</v>
      </c>
      <c r="P36" s="124">
        <v>868731000</v>
      </c>
      <c r="Q36" s="124">
        <v>1348487000</v>
      </c>
      <c r="R36" s="123">
        <v>0</v>
      </c>
      <c r="S36" s="123">
        <v>0</v>
      </c>
      <c r="T36" s="123">
        <v>0</v>
      </c>
    </row>
    <row r="37" spans="1:20" ht="15">
      <c r="A37" s="121" t="s">
        <v>86</v>
      </c>
      <c r="B37" s="121" t="s">
        <v>87</v>
      </c>
      <c r="C37" s="124">
        <v>0</v>
      </c>
      <c r="D37" s="124">
        <v>0</v>
      </c>
      <c r="E37" s="124">
        <v>0</v>
      </c>
      <c r="F37" s="124">
        <v>1000</v>
      </c>
      <c r="G37" s="124">
        <v>0</v>
      </c>
      <c r="H37" s="124">
        <v>1000</v>
      </c>
      <c r="I37" s="124">
        <v>1000</v>
      </c>
      <c r="J37" s="124">
        <v>0</v>
      </c>
      <c r="K37" s="124">
        <v>1000</v>
      </c>
      <c r="L37" s="124">
        <v>392000</v>
      </c>
      <c r="M37" s="124">
        <v>1000</v>
      </c>
      <c r="N37" s="124">
        <v>393000</v>
      </c>
      <c r="O37" s="124">
        <v>394000</v>
      </c>
      <c r="P37" s="124">
        <v>1000</v>
      </c>
      <c r="Q37" s="124">
        <v>395000</v>
      </c>
      <c r="R37" s="123">
        <v>0.0025380710659898475</v>
      </c>
      <c r="S37" s="123">
        <v>0</v>
      </c>
      <c r="T37" s="123">
        <v>0.002531645569620253</v>
      </c>
    </row>
    <row r="38" spans="1:20" ht="15">
      <c r="A38" s="121" t="s">
        <v>86</v>
      </c>
      <c r="B38" s="121" t="s">
        <v>88</v>
      </c>
      <c r="C38" s="124">
        <v>116000</v>
      </c>
      <c r="D38" s="124">
        <v>0</v>
      </c>
      <c r="E38" s="124">
        <v>116000</v>
      </c>
      <c r="F38" s="124">
        <v>5000</v>
      </c>
      <c r="G38" s="124">
        <v>0</v>
      </c>
      <c r="H38" s="124">
        <v>5000</v>
      </c>
      <c r="I38" s="124">
        <v>5000</v>
      </c>
      <c r="J38" s="124">
        <v>0</v>
      </c>
      <c r="K38" s="124">
        <v>5000</v>
      </c>
      <c r="L38" s="124">
        <v>2280000</v>
      </c>
      <c r="M38" s="124">
        <v>2000</v>
      </c>
      <c r="N38" s="124">
        <v>2282000</v>
      </c>
      <c r="O38" s="124">
        <v>2406000</v>
      </c>
      <c r="P38" s="124">
        <v>2000</v>
      </c>
      <c r="Q38" s="124">
        <v>2408000</v>
      </c>
      <c r="R38" s="123">
        <v>0.0020781379883624274</v>
      </c>
      <c r="S38" s="123">
        <v>0</v>
      </c>
      <c r="T38" s="123">
        <v>0.0020764119601328905</v>
      </c>
    </row>
    <row r="39" spans="1:20" ht="15">
      <c r="A39" s="121" t="s">
        <v>86</v>
      </c>
      <c r="B39" s="121" t="s">
        <v>89</v>
      </c>
      <c r="C39" s="124">
        <v>0</v>
      </c>
      <c r="D39" s="124">
        <v>0</v>
      </c>
      <c r="E39" s="124">
        <v>0</v>
      </c>
      <c r="F39" s="124">
        <v>1000</v>
      </c>
      <c r="G39" s="124">
        <v>0</v>
      </c>
      <c r="H39" s="124">
        <v>1000</v>
      </c>
      <c r="I39" s="124">
        <v>0</v>
      </c>
      <c r="J39" s="124">
        <v>0</v>
      </c>
      <c r="K39" s="124">
        <v>0</v>
      </c>
      <c r="L39" s="124">
        <v>268000</v>
      </c>
      <c r="M39" s="124">
        <v>1000</v>
      </c>
      <c r="N39" s="124">
        <v>269000</v>
      </c>
      <c r="O39" s="124">
        <v>269000</v>
      </c>
      <c r="P39" s="124">
        <v>1000</v>
      </c>
      <c r="Q39" s="124">
        <v>270000</v>
      </c>
      <c r="R39" s="123">
        <v>0</v>
      </c>
      <c r="S39" s="123">
        <v>0</v>
      </c>
      <c r="T39" s="123">
        <v>0</v>
      </c>
    </row>
    <row r="40" spans="1:20" ht="15">
      <c r="A40" s="121" t="s">
        <v>86</v>
      </c>
      <c r="B40" s="121" t="s">
        <v>6</v>
      </c>
      <c r="C40" s="124">
        <v>0</v>
      </c>
      <c r="D40" s="124">
        <v>0</v>
      </c>
      <c r="E40" s="124">
        <v>0</v>
      </c>
      <c r="F40" s="124">
        <v>0</v>
      </c>
      <c r="G40" s="124">
        <v>0</v>
      </c>
      <c r="H40" s="124">
        <v>0</v>
      </c>
      <c r="I40" s="124">
        <v>0</v>
      </c>
      <c r="J40" s="124">
        <v>0</v>
      </c>
      <c r="K40" s="124">
        <v>0</v>
      </c>
      <c r="L40" s="124">
        <v>127000</v>
      </c>
      <c r="M40" s="124">
        <v>0</v>
      </c>
      <c r="N40" s="124">
        <v>127000</v>
      </c>
      <c r="O40" s="124">
        <v>127000</v>
      </c>
      <c r="P40" s="124">
        <v>0</v>
      </c>
      <c r="Q40" s="124">
        <v>127000</v>
      </c>
      <c r="R40" s="123">
        <v>0</v>
      </c>
      <c r="S40" s="123" t="s">
        <v>92</v>
      </c>
      <c r="T40" s="123">
        <v>0</v>
      </c>
    </row>
    <row r="41" spans="1:20" ht="15">
      <c r="A41" s="121" t="s">
        <v>86</v>
      </c>
      <c r="B41" s="121" t="s">
        <v>90</v>
      </c>
      <c r="C41" s="124">
        <v>0</v>
      </c>
      <c r="D41" s="124">
        <v>0</v>
      </c>
      <c r="E41" s="124">
        <v>0</v>
      </c>
      <c r="F41" s="124">
        <v>0</v>
      </c>
      <c r="G41" s="124">
        <v>0</v>
      </c>
      <c r="H41" s="124">
        <v>0</v>
      </c>
      <c r="I41" s="124">
        <v>0</v>
      </c>
      <c r="J41" s="124">
        <v>0</v>
      </c>
      <c r="K41" s="124">
        <v>0</v>
      </c>
      <c r="L41" s="124">
        <v>27376000</v>
      </c>
      <c r="M41" s="124">
        <v>19662000</v>
      </c>
      <c r="N41" s="124">
        <v>47038000</v>
      </c>
      <c r="O41" s="124">
        <v>27376000</v>
      </c>
      <c r="P41" s="124">
        <v>19662000</v>
      </c>
      <c r="Q41" s="124">
        <v>47038000</v>
      </c>
      <c r="R41" s="123">
        <v>0</v>
      </c>
      <c r="S41" s="123">
        <v>0</v>
      </c>
      <c r="T41" s="123">
        <v>0</v>
      </c>
    </row>
    <row r="42" spans="1:20" ht="15">
      <c r="A42" s="121" t="s">
        <v>86</v>
      </c>
      <c r="B42" s="121" t="s">
        <v>91</v>
      </c>
      <c r="C42" s="124">
        <v>60000</v>
      </c>
      <c r="D42" s="124">
        <v>0</v>
      </c>
      <c r="E42" s="124">
        <v>60000</v>
      </c>
      <c r="F42" s="124">
        <v>0</v>
      </c>
      <c r="G42" s="124">
        <v>0</v>
      </c>
      <c r="H42" s="124">
        <v>0</v>
      </c>
      <c r="I42" s="124">
        <v>0</v>
      </c>
      <c r="J42" s="124">
        <v>0</v>
      </c>
      <c r="K42" s="124">
        <v>0</v>
      </c>
      <c r="L42" s="124">
        <v>27000</v>
      </c>
      <c r="M42" s="124">
        <v>0</v>
      </c>
      <c r="N42" s="124">
        <v>27000</v>
      </c>
      <c r="O42" s="124">
        <v>87000</v>
      </c>
      <c r="P42" s="124">
        <v>0</v>
      </c>
      <c r="Q42" s="124">
        <v>87000</v>
      </c>
      <c r="R42" s="123">
        <v>0</v>
      </c>
      <c r="S42" s="123" t="s">
        <v>92</v>
      </c>
      <c r="T42" s="123">
        <v>0</v>
      </c>
    </row>
    <row r="43" spans="1:20" ht="15">
      <c r="A43" s="121" t="s">
        <v>86</v>
      </c>
      <c r="B43" s="121" t="s">
        <v>93</v>
      </c>
      <c r="C43" s="124">
        <v>0</v>
      </c>
      <c r="D43" s="124">
        <v>0</v>
      </c>
      <c r="E43" s="124">
        <v>0</v>
      </c>
      <c r="F43" s="124">
        <v>1000</v>
      </c>
      <c r="G43" s="124">
        <v>0</v>
      </c>
      <c r="H43" s="124">
        <v>1000</v>
      </c>
      <c r="I43" s="124">
        <v>0</v>
      </c>
      <c r="J43" s="124">
        <v>0</v>
      </c>
      <c r="K43" s="124">
        <v>0</v>
      </c>
      <c r="L43" s="124">
        <v>530000</v>
      </c>
      <c r="M43" s="124">
        <v>21992000</v>
      </c>
      <c r="N43" s="124">
        <v>22522000</v>
      </c>
      <c r="O43" s="124">
        <v>531000</v>
      </c>
      <c r="P43" s="124">
        <v>21992000</v>
      </c>
      <c r="Q43" s="124">
        <v>22523000</v>
      </c>
      <c r="R43" s="123">
        <v>0</v>
      </c>
      <c r="S43" s="123">
        <v>0</v>
      </c>
      <c r="T43" s="123">
        <v>0</v>
      </c>
    </row>
    <row r="44" spans="1:20" ht="15">
      <c r="A44" s="121" t="s">
        <v>86</v>
      </c>
      <c r="B44" s="121" t="s">
        <v>94</v>
      </c>
      <c r="C44" s="124">
        <v>0</v>
      </c>
      <c r="D44" s="124">
        <v>0</v>
      </c>
      <c r="E44" s="124">
        <v>0</v>
      </c>
      <c r="F44" s="124">
        <v>0</v>
      </c>
      <c r="G44" s="124">
        <v>0</v>
      </c>
      <c r="H44" s="124">
        <v>0</v>
      </c>
      <c r="I44" s="124">
        <v>0</v>
      </c>
      <c r="J44" s="124">
        <v>0</v>
      </c>
      <c r="K44" s="124">
        <v>0</v>
      </c>
      <c r="L44" s="124">
        <v>191000</v>
      </c>
      <c r="M44" s="124">
        <v>0</v>
      </c>
      <c r="N44" s="124">
        <v>191000</v>
      </c>
      <c r="O44" s="124">
        <v>191000</v>
      </c>
      <c r="P44" s="124">
        <v>0</v>
      </c>
      <c r="Q44" s="124">
        <v>191000</v>
      </c>
      <c r="R44" s="123">
        <v>0</v>
      </c>
      <c r="S44" s="123" t="s">
        <v>92</v>
      </c>
      <c r="T44" s="123">
        <v>0</v>
      </c>
    </row>
    <row r="45" spans="1:20" ht="15">
      <c r="A45" s="121" t="s">
        <v>86</v>
      </c>
      <c r="B45" s="121" t="s">
        <v>95</v>
      </c>
      <c r="C45" s="124">
        <v>0</v>
      </c>
      <c r="D45" s="124">
        <v>0</v>
      </c>
      <c r="E45" s="124">
        <v>0</v>
      </c>
      <c r="F45" s="124">
        <v>0</v>
      </c>
      <c r="G45" s="124">
        <v>0</v>
      </c>
      <c r="H45" s="124">
        <v>0</v>
      </c>
      <c r="I45" s="124">
        <v>0</v>
      </c>
      <c r="J45" s="124">
        <v>0</v>
      </c>
      <c r="K45" s="124">
        <v>0</v>
      </c>
      <c r="L45" s="124">
        <v>222000</v>
      </c>
      <c r="M45" s="124">
        <v>1937000</v>
      </c>
      <c r="N45" s="124">
        <v>2159000</v>
      </c>
      <c r="O45" s="124">
        <v>222000</v>
      </c>
      <c r="P45" s="124">
        <v>1937000</v>
      </c>
      <c r="Q45" s="124">
        <v>2159000</v>
      </c>
      <c r="R45" s="123">
        <v>0</v>
      </c>
      <c r="S45" s="123">
        <v>0</v>
      </c>
      <c r="T45" s="123">
        <v>0</v>
      </c>
    </row>
    <row r="46" spans="1:20" ht="15">
      <c r="A46" s="121" t="s">
        <v>86</v>
      </c>
      <c r="B46" s="121" t="s">
        <v>96</v>
      </c>
      <c r="C46" s="124">
        <v>7000</v>
      </c>
      <c r="D46" s="124">
        <v>2000</v>
      </c>
      <c r="E46" s="124">
        <v>9000</v>
      </c>
      <c r="F46" s="124">
        <v>26000</v>
      </c>
      <c r="G46" s="124">
        <v>2000</v>
      </c>
      <c r="H46" s="124">
        <v>28000</v>
      </c>
      <c r="I46" s="124">
        <v>0</v>
      </c>
      <c r="J46" s="124">
        <v>0</v>
      </c>
      <c r="K46" s="124">
        <v>0</v>
      </c>
      <c r="L46" s="124">
        <v>11741000</v>
      </c>
      <c r="M46" s="124">
        <v>18776000</v>
      </c>
      <c r="N46" s="124">
        <v>30517000</v>
      </c>
      <c r="O46" s="124">
        <v>11774000</v>
      </c>
      <c r="P46" s="124">
        <v>18780000</v>
      </c>
      <c r="Q46" s="124">
        <v>30554000</v>
      </c>
      <c r="R46" s="123">
        <v>0</v>
      </c>
      <c r="S46" s="123">
        <v>0</v>
      </c>
      <c r="T46" s="123">
        <v>0</v>
      </c>
    </row>
    <row r="47" spans="1:20" ht="15">
      <c r="A47" s="121" t="s">
        <v>86</v>
      </c>
      <c r="B47" s="121" t="s">
        <v>97</v>
      </c>
      <c r="C47" s="124">
        <v>461000</v>
      </c>
      <c r="D47" s="124">
        <v>188000</v>
      </c>
      <c r="E47" s="124">
        <v>649000</v>
      </c>
      <c r="F47" s="124">
        <v>0</v>
      </c>
      <c r="G47" s="124">
        <v>0</v>
      </c>
      <c r="H47" s="124">
        <v>0</v>
      </c>
      <c r="I47" s="124">
        <v>4000</v>
      </c>
      <c r="J47" s="124">
        <v>2000</v>
      </c>
      <c r="K47" s="124">
        <v>6000</v>
      </c>
      <c r="L47" s="124">
        <v>749000</v>
      </c>
      <c r="M47" s="124">
        <v>682000</v>
      </c>
      <c r="N47" s="124">
        <v>1431000</v>
      </c>
      <c r="O47" s="124">
        <v>1214000</v>
      </c>
      <c r="P47" s="124">
        <v>872000</v>
      </c>
      <c r="Q47" s="124">
        <v>2086000</v>
      </c>
      <c r="R47" s="123">
        <v>0.0032948929159802307</v>
      </c>
      <c r="S47" s="123">
        <v>0.0022935779816513763</v>
      </c>
      <c r="T47" s="123">
        <v>0.0028763183125599234</v>
      </c>
    </row>
    <row r="48" spans="1:20" ht="15">
      <c r="A48" s="121" t="s">
        <v>86</v>
      </c>
      <c r="B48" s="121" t="s">
        <v>98</v>
      </c>
      <c r="C48" s="124">
        <v>531000</v>
      </c>
      <c r="D48" s="124">
        <v>283000</v>
      </c>
      <c r="E48" s="124">
        <v>814000</v>
      </c>
      <c r="F48" s="124">
        <v>0</v>
      </c>
      <c r="G48" s="124">
        <v>0</v>
      </c>
      <c r="H48" s="124">
        <v>0</v>
      </c>
      <c r="I48" s="124">
        <v>39000</v>
      </c>
      <c r="J48" s="124">
        <v>6000</v>
      </c>
      <c r="K48" s="124">
        <v>45000</v>
      </c>
      <c r="L48" s="124">
        <v>4757000</v>
      </c>
      <c r="M48" s="124">
        <v>886000</v>
      </c>
      <c r="N48" s="124">
        <v>5643000</v>
      </c>
      <c r="O48" s="124">
        <v>5327000</v>
      </c>
      <c r="P48" s="124">
        <v>1175000</v>
      </c>
      <c r="Q48" s="124">
        <v>6502000</v>
      </c>
      <c r="R48" s="123">
        <v>0.00732119391777736</v>
      </c>
      <c r="S48" s="123">
        <v>0.005106382978723404</v>
      </c>
      <c r="T48" s="123">
        <v>0.006920947400799754</v>
      </c>
    </row>
    <row r="49" spans="1:20" ht="15">
      <c r="A49" s="121" t="s">
        <v>87</v>
      </c>
      <c r="B49" s="121" t="s">
        <v>87</v>
      </c>
      <c r="C49" s="124">
        <v>0</v>
      </c>
      <c r="D49" s="124">
        <v>0</v>
      </c>
      <c r="E49" s="124">
        <v>0</v>
      </c>
      <c r="F49" s="124">
        <v>0</v>
      </c>
      <c r="G49" s="124">
        <v>0</v>
      </c>
      <c r="H49" s="124">
        <v>0</v>
      </c>
      <c r="I49" s="124">
        <v>0</v>
      </c>
      <c r="J49" s="124">
        <v>0</v>
      </c>
      <c r="K49" s="124">
        <v>0</v>
      </c>
      <c r="L49" s="124">
        <v>586542000</v>
      </c>
      <c r="M49" s="124">
        <v>1062097000</v>
      </c>
      <c r="N49" s="124">
        <v>1648639000</v>
      </c>
      <c r="O49" s="124">
        <v>586542000</v>
      </c>
      <c r="P49" s="124">
        <v>1062097000</v>
      </c>
      <c r="Q49" s="124">
        <v>1648639000</v>
      </c>
      <c r="R49" s="123">
        <v>0</v>
      </c>
      <c r="S49" s="123">
        <v>0</v>
      </c>
      <c r="T49" s="123">
        <v>0</v>
      </c>
    </row>
    <row r="50" spans="1:20" ht="15">
      <c r="A50" s="121" t="s">
        <v>87</v>
      </c>
      <c r="B50" s="121" t="s">
        <v>88</v>
      </c>
      <c r="C50" s="124">
        <v>0</v>
      </c>
      <c r="D50" s="124">
        <v>0</v>
      </c>
      <c r="E50" s="124">
        <v>0</v>
      </c>
      <c r="F50" s="124">
        <v>46000</v>
      </c>
      <c r="G50" s="124">
        <v>2000</v>
      </c>
      <c r="H50" s="124">
        <v>48000</v>
      </c>
      <c r="I50" s="124">
        <v>71000</v>
      </c>
      <c r="J50" s="124">
        <v>3000</v>
      </c>
      <c r="K50" s="124">
        <v>74000</v>
      </c>
      <c r="L50" s="124">
        <v>2643000</v>
      </c>
      <c r="M50" s="124">
        <v>1268000</v>
      </c>
      <c r="N50" s="124">
        <v>3911000</v>
      </c>
      <c r="O50" s="124">
        <v>2760000</v>
      </c>
      <c r="P50" s="124">
        <v>1273000</v>
      </c>
      <c r="Q50" s="124">
        <v>4033000</v>
      </c>
      <c r="R50" s="123">
        <v>0.02572463768115942</v>
      </c>
      <c r="S50" s="123">
        <v>0.002356637863315004</v>
      </c>
      <c r="T50" s="123">
        <v>0.01834862385321101</v>
      </c>
    </row>
    <row r="51" spans="1:20" ht="15">
      <c r="A51" s="121" t="s">
        <v>87</v>
      </c>
      <c r="B51" s="121" t="s">
        <v>89</v>
      </c>
      <c r="C51" s="124">
        <v>0</v>
      </c>
      <c r="D51" s="124">
        <v>0</v>
      </c>
      <c r="E51" s="124">
        <v>0</v>
      </c>
      <c r="F51" s="124">
        <v>125000</v>
      </c>
      <c r="G51" s="124">
        <v>0</v>
      </c>
      <c r="H51" s="124">
        <v>125000</v>
      </c>
      <c r="I51" s="124">
        <v>6000</v>
      </c>
      <c r="J51" s="124">
        <v>36000</v>
      </c>
      <c r="K51" s="124">
        <v>42000</v>
      </c>
      <c r="L51" s="124">
        <v>13798000</v>
      </c>
      <c r="M51" s="124">
        <v>23387000</v>
      </c>
      <c r="N51" s="124">
        <v>37185000</v>
      </c>
      <c r="O51" s="124">
        <v>13929000</v>
      </c>
      <c r="P51" s="124">
        <v>23423000</v>
      </c>
      <c r="Q51" s="124">
        <v>37352000</v>
      </c>
      <c r="R51" s="123">
        <v>0.0004307559767391773</v>
      </c>
      <c r="S51" s="123">
        <v>0.0015369508602655509</v>
      </c>
      <c r="T51" s="123">
        <v>0.0011244377811094452</v>
      </c>
    </row>
    <row r="52" spans="1:20" ht="15">
      <c r="A52" s="121" t="s">
        <v>87</v>
      </c>
      <c r="B52" s="121" t="s">
        <v>6</v>
      </c>
      <c r="C52" s="124">
        <v>0</v>
      </c>
      <c r="D52" s="124">
        <v>0</v>
      </c>
      <c r="E52" s="124">
        <v>0</v>
      </c>
      <c r="F52" s="124">
        <v>301000</v>
      </c>
      <c r="G52" s="124">
        <v>0</v>
      </c>
      <c r="H52" s="124">
        <v>301000</v>
      </c>
      <c r="I52" s="124">
        <v>52000</v>
      </c>
      <c r="J52" s="124">
        <v>37000</v>
      </c>
      <c r="K52" s="124">
        <v>89000</v>
      </c>
      <c r="L52" s="124">
        <v>10428000</v>
      </c>
      <c r="M52" s="124">
        <v>9469000</v>
      </c>
      <c r="N52" s="124">
        <v>19897000</v>
      </c>
      <c r="O52" s="124">
        <v>10781000</v>
      </c>
      <c r="P52" s="124">
        <v>9506000</v>
      </c>
      <c r="Q52" s="124">
        <v>20287000</v>
      </c>
      <c r="R52" s="123">
        <v>0.00482330025044059</v>
      </c>
      <c r="S52" s="123">
        <v>0.0038922785609088995</v>
      </c>
      <c r="T52" s="123">
        <v>0.004387045891457584</v>
      </c>
    </row>
    <row r="53" spans="1:20" ht="15">
      <c r="A53" s="121" t="s">
        <v>87</v>
      </c>
      <c r="B53" s="121" t="s">
        <v>90</v>
      </c>
      <c r="C53" s="124">
        <v>0</v>
      </c>
      <c r="D53" s="124">
        <v>0</v>
      </c>
      <c r="E53" s="124">
        <v>0</v>
      </c>
      <c r="F53" s="124">
        <v>18000</v>
      </c>
      <c r="G53" s="124">
        <v>0</v>
      </c>
      <c r="H53" s="124">
        <v>18000</v>
      </c>
      <c r="I53" s="124">
        <v>49000</v>
      </c>
      <c r="J53" s="124">
        <v>0</v>
      </c>
      <c r="K53" s="124">
        <v>49000</v>
      </c>
      <c r="L53" s="124">
        <v>1627000</v>
      </c>
      <c r="M53" s="124">
        <v>5000</v>
      </c>
      <c r="N53" s="124">
        <v>1632000</v>
      </c>
      <c r="O53" s="124">
        <v>1694000</v>
      </c>
      <c r="P53" s="124">
        <v>5000</v>
      </c>
      <c r="Q53" s="124">
        <v>1699000</v>
      </c>
      <c r="R53" s="123">
        <v>0.028925619834710745</v>
      </c>
      <c r="S53" s="123">
        <v>0</v>
      </c>
      <c r="T53" s="123">
        <v>0.028840494408475574</v>
      </c>
    </row>
    <row r="54" spans="1:20" ht="15">
      <c r="A54" s="121" t="s">
        <v>87</v>
      </c>
      <c r="B54" s="121" t="s">
        <v>91</v>
      </c>
      <c r="C54" s="124">
        <v>1000</v>
      </c>
      <c r="D54" s="124">
        <v>0</v>
      </c>
      <c r="E54" s="124">
        <v>1000</v>
      </c>
      <c r="F54" s="124">
        <v>0</v>
      </c>
      <c r="G54" s="124">
        <v>0</v>
      </c>
      <c r="H54" s="124">
        <v>0</v>
      </c>
      <c r="I54" s="124">
        <v>14000</v>
      </c>
      <c r="J54" s="124">
        <v>0</v>
      </c>
      <c r="K54" s="124">
        <v>14000</v>
      </c>
      <c r="L54" s="124">
        <v>24000</v>
      </c>
      <c r="M54" s="124">
        <v>0</v>
      </c>
      <c r="N54" s="124">
        <v>24000</v>
      </c>
      <c r="O54" s="124">
        <v>39000</v>
      </c>
      <c r="P54" s="124">
        <v>0</v>
      </c>
      <c r="Q54" s="124">
        <v>39000</v>
      </c>
      <c r="R54" s="123">
        <v>0.358974358974359</v>
      </c>
      <c r="S54" s="123" t="s">
        <v>92</v>
      </c>
      <c r="T54" s="123">
        <v>0.358974358974359</v>
      </c>
    </row>
    <row r="55" spans="1:20" ht="15">
      <c r="A55" s="121" t="s">
        <v>87</v>
      </c>
      <c r="B55" s="121" t="s">
        <v>93</v>
      </c>
      <c r="C55" s="124">
        <v>0</v>
      </c>
      <c r="D55" s="124">
        <v>0</v>
      </c>
      <c r="E55" s="124">
        <v>0</v>
      </c>
      <c r="F55" s="124">
        <v>13000</v>
      </c>
      <c r="G55" s="124">
        <v>0</v>
      </c>
      <c r="H55" s="124">
        <v>13000</v>
      </c>
      <c r="I55" s="124">
        <v>4000</v>
      </c>
      <c r="J55" s="124">
        <v>0</v>
      </c>
      <c r="K55" s="124">
        <v>4000</v>
      </c>
      <c r="L55" s="124">
        <v>939000</v>
      </c>
      <c r="M55" s="124">
        <v>268000</v>
      </c>
      <c r="N55" s="124">
        <v>1207000</v>
      </c>
      <c r="O55" s="124">
        <v>956000</v>
      </c>
      <c r="P55" s="124">
        <v>268000</v>
      </c>
      <c r="Q55" s="124">
        <v>1224000</v>
      </c>
      <c r="R55" s="123">
        <v>0.0041841004184100415</v>
      </c>
      <c r="S55" s="123">
        <v>0</v>
      </c>
      <c r="T55" s="123">
        <v>0.0032679738562091504</v>
      </c>
    </row>
    <row r="56" spans="1:20" ht="15">
      <c r="A56" s="121" t="s">
        <v>87</v>
      </c>
      <c r="B56" s="121" t="s">
        <v>94</v>
      </c>
      <c r="C56" s="124">
        <v>0</v>
      </c>
      <c r="D56" s="124">
        <v>0</v>
      </c>
      <c r="E56" s="124">
        <v>0</v>
      </c>
      <c r="F56" s="124">
        <v>468000</v>
      </c>
      <c r="G56" s="124">
        <v>0</v>
      </c>
      <c r="H56" s="124">
        <v>468000</v>
      </c>
      <c r="I56" s="124">
        <v>0</v>
      </c>
      <c r="J56" s="124">
        <v>0</v>
      </c>
      <c r="K56" s="124">
        <v>0</v>
      </c>
      <c r="L56" s="124">
        <v>11205000</v>
      </c>
      <c r="M56" s="124">
        <v>6141000</v>
      </c>
      <c r="N56" s="124">
        <v>17346000</v>
      </c>
      <c r="O56" s="124">
        <v>11673000</v>
      </c>
      <c r="P56" s="124">
        <v>6141000</v>
      </c>
      <c r="Q56" s="124">
        <v>17814000</v>
      </c>
      <c r="R56" s="123">
        <v>0</v>
      </c>
      <c r="S56" s="123">
        <v>0</v>
      </c>
      <c r="T56" s="123">
        <v>0</v>
      </c>
    </row>
    <row r="57" spans="1:20" ht="15">
      <c r="A57" s="121" t="s">
        <v>87</v>
      </c>
      <c r="B57" s="121" t="s">
        <v>95</v>
      </c>
      <c r="C57" s="124">
        <v>0</v>
      </c>
      <c r="D57" s="124">
        <v>0</v>
      </c>
      <c r="E57" s="124">
        <v>0</v>
      </c>
      <c r="F57" s="124">
        <v>3000</v>
      </c>
      <c r="G57" s="124">
        <v>0</v>
      </c>
      <c r="H57" s="124">
        <v>3000</v>
      </c>
      <c r="I57" s="124">
        <v>0</v>
      </c>
      <c r="J57" s="124">
        <v>0</v>
      </c>
      <c r="K57" s="124">
        <v>0</v>
      </c>
      <c r="L57" s="124">
        <v>5610000</v>
      </c>
      <c r="M57" s="124">
        <v>1870000</v>
      </c>
      <c r="N57" s="124">
        <v>7480000</v>
      </c>
      <c r="O57" s="124">
        <v>5613000</v>
      </c>
      <c r="P57" s="124">
        <v>1870000</v>
      </c>
      <c r="Q57" s="124">
        <v>7483000</v>
      </c>
      <c r="R57" s="123">
        <v>0</v>
      </c>
      <c r="S57" s="123">
        <v>0</v>
      </c>
      <c r="T57" s="123">
        <v>0</v>
      </c>
    </row>
    <row r="58" spans="1:20" ht="15">
      <c r="A58" s="121" t="s">
        <v>87</v>
      </c>
      <c r="B58" s="121" t="s">
        <v>96</v>
      </c>
      <c r="C58" s="124">
        <v>0</v>
      </c>
      <c r="D58" s="124">
        <v>0</v>
      </c>
      <c r="E58" s="124">
        <v>0</v>
      </c>
      <c r="F58" s="124">
        <v>19000</v>
      </c>
      <c r="G58" s="124">
        <v>1000</v>
      </c>
      <c r="H58" s="124">
        <v>20000</v>
      </c>
      <c r="I58" s="124">
        <v>313000</v>
      </c>
      <c r="J58" s="124">
        <v>877000</v>
      </c>
      <c r="K58" s="124">
        <v>1190000</v>
      </c>
      <c r="L58" s="124">
        <v>2894000</v>
      </c>
      <c r="M58" s="124">
        <v>2272000</v>
      </c>
      <c r="N58" s="124">
        <v>5166000</v>
      </c>
      <c r="O58" s="124">
        <v>3226000</v>
      </c>
      <c r="P58" s="124">
        <v>3150000</v>
      </c>
      <c r="Q58" s="124">
        <v>6376000</v>
      </c>
      <c r="R58" s="123">
        <v>0.09702417854928705</v>
      </c>
      <c r="S58" s="123">
        <v>0.2784126984126984</v>
      </c>
      <c r="T58" s="123">
        <v>0.18663739021329986</v>
      </c>
    </row>
    <row r="59" spans="1:20" ht="15">
      <c r="A59" s="121" t="s">
        <v>87</v>
      </c>
      <c r="B59" s="121" t="s">
        <v>97</v>
      </c>
      <c r="C59" s="124">
        <v>0</v>
      </c>
      <c r="D59" s="124">
        <v>0</v>
      </c>
      <c r="E59" s="124">
        <v>0</v>
      </c>
      <c r="F59" s="124">
        <v>0</v>
      </c>
      <c r="G59" s="124">
        <v>0</v>
      </c>
      <c r="H59" s="124">
        <v>0</v>
      </c>
      <c r="I59" s="124">
        <v>79000</v>
      </c>
      <c r="J59" s="124">
        <v>137000</v>
      </c>
      <c r="K59" s="124">
        <v>216000</v>
      </c>
      <c r="L59" s="124">
        <v>516000</v>
      </c>
      <c r="M59" s="124">
        <v>286000</v>
      </c>
      <c r="N59" s="124">
        <v>802000</v>
      </c>
      <c r="O59" s="124">
        <v>595000</v>
      </c>
      <c r="P59" s="124">
        <v>423000</v>
      </c>
      <c r="Q59" s="124">
        <v>1018000</v>
      </c>
      <c r="R59" s="123">
        <v>0.13277310924369748</v>
      </c>
      <c r="S59" s="123">
        <v>0.32387706855791965</v>
      </c>
      <c r="T59" s="123">
        <v>0.21218074656188604</v>
      </c>
    </row>
    <row r="60" spans="1:20" ht="15">
      <c r="A60" s="121" t="s">
        <v>87</v>
      </c>
      <c r="B60" s="121" t="s">
        <v>98</v>
      </c>
      <c r="C60" s="124">
        <v>2000</v>
      </c>
      <c r="D60" s="124">
        <v>0</v>
      </c>
      <c r="E60" s="124">
        <v>2000</v>
      </c>
      <c r="F60" s="124">
        <v>0</v>
      </c>
      <c r="G60" s="124">
        <v>0</v>
      </c>
      <c r="H60" s="124">
        <v>0</v>
      </c>
      <c r="I60" s="124">
        <v>420000</v>
      </c>
      <c r="J60" s="124">
        <v>247000</v>
      </c>
      <c r="K60" s="124">
        <v>667000</v>
      </c>
      <c r="L60" s="124">
        <v>1425000</v>
      </c>
      <c r="M60" s="124">
        <v>393000</v>
      </c>
      <c r="N60" s="124">
        <v>1818000</v>
      </c>
      <c r="O60" s="124">
        <v>1847000</v>
      </c>
      <c r="P60" s="124">
        <v>640000</v>
      </c>
      <c r="Q60" s="124">
        <v>2487000</v>
      </c>
      <c r="R60" s="123">
        <v>0.2273957769355712</v>
      </c>
      <c r="S60" s="123">
        <v>0.3859375</v>
      </c>
      <c r="T60" s="123">
        <v>0.268194611982308</v>
      </c>
    </row>
    <row r="61" spans="1:20" ht="15">
      <c r="A61" s="121" t="s">
        <v>88</v>
      </c>
      <c r="B61" s="121" t="s">
        <v>88</v>
      </c>
      <c r="C61" s="124">
        <v>0</v>
      </c>
      <c r="D61" s="124">
        <v>0</v>
      </c>
      <c r="E61" s="124">
        <v>0</v>
      </c>
      <c r="F61" s="124">
        <v>0</v>
      </c>
      <c r="G61" s="124">
        <v>0</v>
      </c>
      <c r="H61" s="124">
        <v>0</v>
      </c>
      <c r="I61" s="124">
        <v>0</v>
      </c>
      <c r="J61" s="124">
        <v>0</v>
      </c>
      <c r="K61" s="124">
        <v>0</v>
      </c>
      <c r="L61" s="124">
        <v>562950000</v>
      </c>
      <c r="M61" s="124">
        <v>1019376000</v>
      </c>
      <c r="N61" s="124">
        <v>1582326000</v>
      </c>
      <c r="O61" s="124">
        <v>562950000</v>
      </c>
      <c r="P61" s="124">
        <v>1019376000</v>
      </c>
      <c r="Q61" s="124">
        <v>1582326000</v>
      </c>
      <c r="R61" s="123">
        <v>0</v>
      </c>
      <c r="S61" s="123">
        <v>0</v>
      </c>
      <c r="T61" s="123">
        <v>0</v>
      </c>
    </row>
    <row r="62" spans="1:20" ht="15">
      <c r="A62" s="121" t="s">
        <v>88</v>
      </c>
      <c r="B62" s="121" t="s">
        <v>89</v>
      </c>
      <c r="C62" s="124">
        <v>0</v>
      </c>
      <c r="D62" s="124">
        <v>0</v>
      </c>
      <c r="E62" s="124">
        <v>0</v>
      </c>
      <c r="F62" s="124">
        <v>184000</v>
      </c>
      <c r="G62" s="124">
        <v>14000</v>
      </c>
      <c r="H62" s="124">
        <v>198000</v>
      </c>
      <c r="I62" s="124">
        <v>33000</v>
      </c>
      <c r="J62" s="124">
        <v>7000</v>
      </c>
      <c r="K62" s="124">
        <v>40000</v>
      </c>
      <c r="L62" s="124">
        <v>20042000</v>
      </c>
      <c r="M62" s="124">
        <v>4299000</v>
      </c>
      <c r="N62" s="124">
        <v>24341000</v>
      </c>
      <c r="O62" s="124">
        <v>20259000</v>
      </c>
      <c r="P62" s="124">
        <v>4320000</v>
      </c>
      <c r="Q62" s="124">
        <v>24579000</v>
      </c>
      <c r="R62" s="123">
        <v>0.0016289056715533836</v>
      </c>
      <c r="S62" s="123">
        <v>0.0016203703703703703</v>
      </c>
      <c r="T62" s="123">
        <v>0.001627405508767647</v>
      </c>
    </row>
    <row r="63" spans="1:20" ht="15">
      <c r="A63" s="121" t="s">
        <v>88</v>
      </c>
      <c r="B63" s="121" t="s">
        <v>6</v>
      </c>
      <c r="C63" s="124">
        <v>2000</v>
      </c>
      <c r="D63" s="124">
        <v>0</v>
      </c>
      <c r="E63" s="124">
        <v>2000</v>
      </c>
      <c r="F63" s="124">
        <v>12000</v>
      </c>
      <c r="G63" s="124">
        <v>0</v>
      </c>
      <c r="H63" s="124">
        <v>12000</v>
      </c>
      <c r="I63" s="124">
        <v>29000</v>
      </c>
      <c r="J63" s="124">
        <v>0</v>
      </c>
      <c r="K63" s="124">
        <v>29000</v>
      </c>
      <c r="L63" s="124">
        <v>407000</v>
      </c>
      <c r="M63" s="124">
        <v>0</v>
      </c>
      <c r="N63" s="124">
        <v>407000</v>
      </c>
      <c r="O63" s="124">
        <v>450000</v>
      </c>
      <c r="P63" s="124">
        <v>0</v>
      </c>
      <c r="Q63" s="124">
        <v>450000</v>
      </c>
      <c r="R63" s="123">
        <v>0.06444444444444444</v>
      </c>
      <c r="S63" s="123" t="s">
        <v>92</v>
      </c>
      <c r="T63" s="123">
        <v>0.06444444444444444</v>
      </c>
    </row>
    <row r="64" spans="1:20" ht="15">
      <c r="A64" s="121" t="s">
        <v>88</v>
      </c>
      <c r="B64" s="121" t="s">
        <v>90</v>
      </c>
      <c r="C64" s="124">
        <v>283000</v>
      </c>
      <c r="D64" s="124">
        <v>0</v>
      </c>
      <c r="E64" s="124">
        <v>283000</v>
      </c>
      <c r="F64" s="124">
        <v>32000</v>
      </c>
      <c r="G64" s="124">
        <v>0</v>
      </c>
      <c r="H64" s="124">
        <v>32000</v>
      </c>
      <c r="I64" s="124">
        <v>331000</v>
      </c>
      <c r="J64" s="124">
        <v>2000</v>
      </c>
      <c r="K64" s="124">
        <v>333000</v>
      </c>
      <c r="L64" s="124">
        <v>3410000</v>
      </c>
      <c r="M64" s="124">
        <v>8000</v>
      </c>
      <c r="N64" s="124">
        <v>3418000</v>
      </c>
      <c r="O64" s="124">
        <v>4056000</v>
      </c>
      <c r="P64" s="124">
        <v>10000</v>
      </c>
      <c r="Q64" s="124">
        <v>4066000</v>
      </c>
      <c r="R64" s="123">
        <v>0.08160749506903353</v>
      </c>
      <c r="S64" s="123">
        <v>0.2</v>
      </c>
      <c r="T64" s="123">
        <v>0.08189867191342844</v>
      </c>
    </row>
    <row r="65" spans="1:20" ht="15">
      <c r="A65" s="121" t="s">
        <v>88</v>
      </c>
      <c r="B65" s="121" t="s">
        <v>91</v>
      </c>
      <c r="C65" s="124">
        <v>0</v>
      </c>
      <c r="D65" s="124">
        <v>0</v>
      </c>
      <c r="E65" s="124">
        <v>0</v>
      </c>
      <c r="F65" s="124">
        <v>0</v>
      </c>
      <c r="G65" s="124">
        <v>0</v>
      </c>
      <c r="H65" s="124">
        <v>0</v>
      </c>
      <c r="I65" s="124">
        <v>15000</v>
      </c>
      <c r="J65" s="124">
        <v>0</v>
      </c>
      <c r="K65" s="124">
        <v>15000</v>
      </c>
      <c r="L65" s="124">
        <v>108000</v>
      </c>
      <c r="M65" s="124">
        <v>0</v>
      </c>
      <c r="N65" s="124">
        <v>108000</v>
      </c>
      <c r="O65" s="124">
        <v>123000</v>
      </c>
      <c r="P65" s="124">
        <v>0</v>
      </c>
      <c r="Q65" s="124">
        <v>123000</v>
      </c>
      <c r="R65" s="123">
        <v>0.12195121951219512</v>
      </c>
      <c r="S65" s="123" t="s">
        <v>92</v>
      </c>
      <c r="T65" s="123">
        <v>0.12195121951219512</v>
      </c>
    </row>
    <row r="66" spans="1:20" ht="15">
      <c r="A66" s="121" t="s">
        <v>88</v>
      </c>
      <c r="B66" s="121" t="s">
        <v>93</v>
      </c>
      <c r="C66" s="124">
        <v>40000</v>
      </c>
      <c r="D66" s="124">
        <v>0</v>
      </c>
      <c r="E66" s="124">
        <v>40000</v>
      </c>
      <c r="F66" s="124">
        <v>16000</v>
      </c>
      <c r="G66" s="124">
        <v>0</v>
      </c>
      <c r="H66" s="124">
        <v>16000</v>
      </c>
      <c r="I66" s="124">
        <v>134000</v>
      </c>
      <c r="J66" s="124">
        <v>0</v>
      </c>
      <c r="K66" s="124">
        <v>134000</v>
      </c>
      <c r="L66" s="124">
        <v>1277000</v>
      </c>
      <c r="M66" s="124">
        <v>1000</v>
      </c>
      <c r="N66" s="124">
        <v>1278000</v>
      </c>
      <c r="O66" s="124">
        <v>1467000</v>
      </c>
      <c r="P66" s="124">
        <v>1000</v>
      </c>
      <c r="Q66" s="124">
        <v>1468000</v>
      </c>
      <c r="R66" s="123">
        <v>0.09134287661895024</v>
      </c>
      <c r="S66" s="123">
        <v>0</v>
      </c>
      <c r="T66" s="123">
        <v>0.09128065395095368</v>
      </c>
    </row>
    <row r="67" spans="1:20" ht="15">
      <c r="A67" s="121" t="s">
        <v>88</v>
      </c>
      <c r="B67" s="121" t="s">
        <v>94</v>
      </c>
      <c r="C67" s="124">
        <v>0</v>
      </c>
      <c r="D67" s="124">
        <v>0</v>
      </c>
      <c r="E67" s="124">
        <v>0</v>
      </c>
      <c r="F67" s="124">
        <v>25000</v>
      </c>
      <c r="G67" s="124">
        <v>0</v>
      </c>
      <c r="H67" s="124">
        <v>25000</v>
      </c>
      <c r="I67" s="124">
        <v>105000</v>
      </c>
      <c r="J67" s="124">
        <v>0</v>
      </c>
      <c r="K67" s="124">
        <v>105000</v>
      </c>
      <c r="L67" s="124">
        <v>870000</v>
      </c>
      <c r="M67" s="124">
        <v>0</v>
      </c>
      <c r="N67" s="124">
        <v>870000</v>
      </c>
      <c r="O67" s="124">
        <v>1000000</v>
      </c>
      <c r="P67" s="124">
        <v>0</v>
      </c>
      <c r="Q67" s="124">
        <v>1000000</v>
      </c>
      <c r="R67" s="123">
        <v>0.105</v>
      </c>
      <c r="S67" s="123" t="s">
        <v>92</v>
      </c>
      <c r="T67" s="123">
        <v>0.105</v>
      </c>
    </row>
    <row r="68" spans="1:20" ht="15">
      <c r="A68" s="121" t="s">
        <v>88</v>
      </c>
      <c r="B68" s="121" t="s">
        <v>95</v>
      </c>
      <c r="C68" s="124">
        <v>6000</v>
      </c>
      <c r="D68" s="124">
        <v>0</v>
      </c>
      <c r="E68" s="124">
        <v>6000</v>
      </c>
      <c r="F68" s="124">
        <v>7000</v>
      </c>
      <c r="G68" s="124">
        <v>0</v>
      </c>
      <c r="H68" s="124">
        <v>7000</v>
      </c>
      <c r="I68" s="124">
        <v>17000</v>
      </c>
      <c r="J68" s="124">
        <v>0</v>
      </c>
      <c r="K68" s="124">
        <v>17000</v>
      </c>
      <c r="L68" s="124">
        <v>1441000</v>
      </c>
      <c r="M68" s="124">
        <v>59000</v>
      </c>
      <c r="N68" s="124">
        <v>1500000</v>
      </c>
      <c r="O68" s="124">
        <v>1471000</v>
      </c>
      <c r="P68" s="124">
        <v>59000</v>
      </c>
      <c r="Q68" s="124">
        <v>1530000</v>
      </c>
      <c r="R68" s="123">
        <v>0.011556764106050306</v>
      </c>
      <c r="S68" s="123">
        <v>0</v>
      </c>
      <c r="T68" s="123">
        <v>0.011111111111111112</v>
      </c>
    </row>
    <row r="69" spans="1:20" ht="15">
      <c r="A69" s="121" t="s">
        <v>88</v>
      </c>
      <c r="B69" s="121" t="s">
        <v>96</v>
      </c>
      <c r="C69" s="124">
        <v>373000</v>
      </c>
      <c r="D69" s="124">
        <v>238000</v>
      </c>
      <c r="E69" s="124">
        <v>611000</v>
      </c>
      <c r="F69" s="124">
        <v>16000</v>
      </c>
      <c r="G69" s="124">
        <v>91000</v>
      </c>
      <c r="H69" s="124">
        <v>107000</v>
      </c>
      <c r="I69" s="124">
        <v>1206000</v>
      </c>
      <c r="J69" s="124">
        <v>2060000</v>
      </c>
      <c r="K69" s="124">
        <v>3266000</v>
      </c>
      <c r="L69" s="124">
        <v>3673000</v>
      </c>
      <c r="M69" s="124">
        <v>3127000</v>
      </c>
      <c r="N69" s="124">
        <v>6800000</v>
      </c>
      <c r="O69" s="124">
        <v>5268000</v>
      </c>
      <c r="P69" s="124">
        <v>5516000</v>
      </c>
      <c r="Q69" s="124">
        <v>10784000</v>
      </c>
      <c r="R69" s="123">
        <v>0.22892938496583143</v>
      </c>
      <c r="S69" s="123">
        <v>0.3734590282813633</v>
      </c>
      <c r="T69" s="123">
        <v>0.3028560830860534</v>
      </c>
    </row>
    <row r="70" spans="1:20" ht="15">
      <c r="A70" s="121" t="s">
        <v>88</v>
      </c>
      <c r="B70" s="121" t="s">
        <v>97</v>
      </c>
      <c r="C70" s="124">
        <v>0</v>
      </c>
      <c r="D70" s="124">
        <v>0</v>
      </c>
      <c r="E70" s="124">
        <v>0</v>
      </c>
      <c r="F70" s="124">
        <v>2000</v>
      </c>
      <c r="G70" s="124">
        <v>0</v>
      </c>
      <c r="H70" s="124">
        <v>2000</v>
      </c>
      <c r="I70" s="124">
        <v>217000</v>
      </c>
      <c r="J70" s="124">
        <v>266000</v>
      </c>
      <c r="K70" s="124">
        <v>483000</v>
      </c>
      <c r="L70" s="124">
        <v>14770000</v>
      </c>
      <c r="M70" s="124">
        <v>24197000</v>
      </c>
      <c r="N70" s="124">
        <v>38967000</v>
      </c>
      <c r="O70" s="124">
        <v>14989000</v>
      </c>
      <c r="P70" s="124">
        <v>24463000</v>
      </c>
      <c r="Q70" s="124">
        <v>39452000</v>
      </c>
      <c r="R70" s="123">
        <v>0.01447728334111682</v>
      </c>
      <c r="S70" s="123">
        <v>0.010873564158116338</v>
      </c>
      <c r="T70" s="123">
        <v>0.012242725337118524</v>
      </c>
    </row>
    <row r="71" spans="1:20" ht="15">
      <c r="A71" s="121" t="s">
        <v>88</v>
      </c>
      <c r="B71" s="121" t="s">
        <v>98</v>
      </c>
      <c r="C71" s="124">
        <v>0</v>
      </c>
      <c r="D71" s="124">
        <v>0</v>
      </c>
      <c r="E71" s="124">
        <v>0</v>
      </c>
      <c r="F71" s="124">
        <v>1000</v>
      </c>
      <c r="G71" s="124">
        <v>3000</v>
      </c>
      <c r="H71" s="124">
        <v>4000</v>
      </c>
      <c r="I71" s="124">
        <v>495000</v>
      </c>
      <c r="J71" s="124">
        <v>408000</v>
      </c>
      <c r="K71" s="124">
        <v>903000</v>
      </c>
      <c r="L71" s="124">
        <v>9325000</v>
      </c>
      <c r="M71" s="124">
        <v>5307000</v>
      </c>
      <c r="N71" s="124">
        <v>14632000</v>
      </c>
      <c r="O71" s="124">
        <v>9821000</v>
      </c>
      <c r="P71" s="124">
        <v>5718000</v>
      </c>
      <c r="Q71" s="124">
        <v>15539000</v>
      </c>
      <c r="R71" s="123">
        <v>0.050402199368699725</v>
      </c>
      <c r="S71" s="123">
        <v>0.07135362014690451</v>
      </c>
      <c r="T71" s="123">
        <v>0.05811184760924126</v>
      </c>
    </row>
    <row r="72" spans="1:20" ht="15">
      <c r="A72" s="121" t="s">
        <v>89</v>
      </c>
      <c r="B72" s="121" t="s">
        <v>89</v>
      </c>
      <c r="C72" s="124">
        <v>0</v>
      </c>
      <c r="D72" s="124">
        <v>0</v>
      </c>
      <c r="E72" s="124">
        <v>0</v>
      </c>
      <c r="F72" s="124">
        <v>0</v>
      </c>
      <c r="G72" s="124">
        <v>0</v>
      </c>
      <c r="H72" s="124">
        <v>0</v>
      </c>
      <c r="I72" s="124">
        <v>0</v>
      </c>
      <c r="J72" s="124">
        <v>0</v>
      </c>
      <c r="K72" s="124">
        <v>0</v>
      </c>
      <c r="L72" s="124">
        <v>286881000</v>
      </c>
      <c r="M72" s="124">
        <v>519478000</v>
      </c>
      <c r="N72" s="124">
        <v>806359000</v>
      </c>
      <c r="O72" s="124">
        <v>286881000</v>
      </c>
      <c r="P72" s="124">
        <v>519478000</v>
      </c>
      <c r="Q72" s="124">
        <v>806359000</v>
      </c>
      <c r="R72" s="123">
        <v>0</v>
      </c>
      <c r="S72" s="123">
        <v>0</v>
      </c>
      <c r="T72" s="123">
        <v>0</v>
      </c>
    </row>
    <row r="73" spans="1:20" ht="15">
      <c r="A73" s="121" t="s">
        <v>89</v>
      </c>
      <c r="B73" s="121" t="s">
        <v>6</v>
      </c>
      <c r="C73" s="124">
        <v>0</v>
      </c>
      <c r="D73" s="124">
        <v>0</v>
      </c>
      <c r="E73" s="124">
        <v>0</v>
      </c>
      <c r="F73" s="124">
        <v>110000</v>
      </c>
      <c r="G73" s="124">
        <v>0</v>
      </c>
      <c r="H73" s="124">
        <v>110000</v>
      </c>
      <c r="I73" s="124">
        <v>4000</v>
      </c>
      <c r="J73" s="124">
        <v>1000</v>
      </c>
      <c r="K73" s="124">
        <v>5000</v>
      </c>
      <c r="L73" s="124">
        <v>3072000</v>
      </c>
      <c r="M73" s="124">
        <v>206000</v>
      </c>
      <c r="N73" s="124">
        <v>3278000</v>
      </c>
      <c r="O73" s="124">
        <v>3186000</v>
      </c>
      <c r="P73" s="124">
        <v>207000</v>
      </c>
      <c r="Q73" s="124">
        <v>3393000</v>
      </c>
      <c r="R73" s="123">
        <v>0.0012554927809165098</v>
      </c>
      <c r="S73" s="123">
        <v>0.004830917874396135</v>
      </c>
      <c r="T73" s="123">
        <v>0.0014736221632773356</v>
      </c>
    </row>
    <row r="74" spans="1:20" ht="15">
      <c r="A74" s="121" t="s">
        <v>89</v>
      </c>
      <c r="B74" s="121" t="s">
        <v>90</v>
      </c>
      <c r="C74" s="124">
        <v>0</v>
      </c>
      <c r="D74" s="124">
        <v>0</v>
      </c>
      <c r="E74" s="124">
        <v>0</v>
      </c>
      <c r="F74" s="124">
        <v>9000</v>
      </c>
      <c r="G74" s="124">
        <v>0</v>
      </c>
      <c r="H74" s="124">
        <v>9000</v>
      </c>
      <c r="I74" s="124">
        <v>30000</v>
      </c>
      <c r="J74" s="124">
        <v>0</v>
      </c>
      <c r="K74" s="124">
        <v>30000</v>
      </c>
      <c r="L74" s="124">
        <v>894000</v>
      </c>
      <c r="M74" s="124">
        <v>2000</v>
      </c>
      <c r="N74" s="124">
        <v>896000</v>
      </c>
      <c r="O74" s="124">
        <v>933000</v>
      </c>
      <c r="P74" s="124">
        <v>2000</v>
      </c>
      <c r="Q74" s="124">
        <v>935000</v>
      </c>
      <c r="R74" s="123">
        <v>0.03215434083601286</v>
      </c>
      <c r="S74" s="123">
        <v>0</v>
      </c>
      <c r="T74" s="123">
        <v>0.03208556149732621</v>
      </c>
    </row>
    <row r="75" spans="1:20" ht="15">
      <c r="A75" s="121" t="s">
        <v>89</v>
      </c>
      <c r="B75" s="121" t="s">
        <v>91</v>
      </c>
      <c r="C75" s="124">
        <v>0</v>
      </c>
      <c r="D75" s="124">
        <v>0</v>
      </c>
      <c r="E75" s="124">
        <v>0</v>
      </c>
      <c r="F75" s="124">
        <v>0</v>
      </c>
      <c r="G75" s="124">
        <v>0</v>
      </c>
      <c r="H75" s="124">
        <v>0</v>
      </c>
      <c r="I75" s="124">
        <v>4000</v>
      </c>
      <c r="J75" s="124">
        <v>0</v>
      </c>
      <c r="K75" s="124">
        <v>4000</v>
      </c>
      <c r="L75" s="124">
        <v>13000</v>
      </c>
      <c r="M75" s="124">
        <v>0</v>
      </c>
      <c r="N75" s="124">
        <v>13000</v>
      </c>
      <c r="O75" s="124">
        <v>17000</v>
      </c>
      <c r="P75" s="124">
        <v>0</v>
      </c>
      <c r="Q75" s="124">
        <v>17000</v>
      </c>
      <c r="R75" s="123">
        <v>0.23529411764705882</v>
      </c>
      <c r="S75" s="123" t="s">
        <v>92</v>
      </c>
      <c r="T75" s="123">
        <v>0.23529411764705882</v>
      </c>
    </row>
    <row r="76" spans="1:20" ht="15">
      <c r="A76" s="121" t="s">
        <v>89</v>
      </c>
      <c r="B76" s="121" t="s">
        <v>93</v>
      </c>
      <c r="C76" s="124">
        <v>0</v>
      </c>
      <c r="D76" s="124">
        <v>0</v>
      </c>
      <c r="E76" s="124">
        <v>0</v>
      </c>
      <c r="F76" s="124">
        <v>3000</v>
      </c>
      <c r="G76" s="124">
        <v>0</v>
      </c>
      <c r="H76" s="124">
        <v>3000</v>
      </c>
      <c r="I76" s="124">
        <v>7000</v>
      </c>
      <c r="J76" s="124">
        <v>0</v>
      </c>
      <c r="K76" s="124">
        <v>7000</v>
      </c>
      <c r="L76" s="124">
        <v>277000</v>
      </c>
      <c r="M76" s="124">
        <v>0</v>
      </c>
      <c r="N76" s="124">
        <v>277000</v>
      </c>
      <c r="O76" s="124">
        <v>287000</v>
      </c>
      <c r="P76" s="124">
        <v>0</v>
      </c>
      <c r="Q76" s="124">
        <v>287000</v>
      </c>
      <c r="R76" s="123">
        <v>0.024390243902439025</v>
      </c>
      <c r="S76" s="123" t="s">
        <v>92</v>
      </c>
      <c r="T76" s="123">
        <v>0.024390243902439025</v>
      </c>
    </row>
    <row r="77" spans="1:20" ht="15">
      <c r="A77" s="121" t="s">
        <v>89</v>
      </c>
      <c r="B77" s="121" t="s">
        <v>94</v>
      </c>
      <c r="C77" s="124">
        <v>0</v>
      </c>
      <c r="D77" s="124">
        <v>0</v>
      </c>
      <c r="E77" s="124">
        <v>0</v>
      </c>
      <c r="F77" s="124">
        <v>7000</v>
      </c>
      <c r="G77" s="124">
        <v>0</v>
      </c>
      <c r="H77" s="124">
        <v>7000</v>
      </c>
      <c r="I77" s="124">
        <v>3000</v>
      </c>
      <c r="J77" s="124">
        <v>0</v>
      </c>
      <c r="K77" s="124">
        <v>3000</v>
      </c>
      <c r="L77" s="124">
        <v>194000</v>
      </c>
      <c r="M77" s="124">
        <v>0</v>
      </c>
      <c r="N77" s="124">
        <v>194000</v>
      </c>
      <c r="O77" s="124">
        <v>204000</v>
      </c>
      <c r="P77" s="124">
        <v>0</v>
      </c>
      <c r="Q77" s="124">
        <v>204000</v>
      </c>
      <c r="R77" s="123">
        <v>0.014705882352941176</v>
      </c>
      <c r="S77" s="123" t="s">
        <v>92</v>
      </c>
      <c r="T77" s="123">
        <v>0.014705882352941176</v>
      </c>
    </row>
    <row r="78" spans="1:20" ht="15">
      <c r="A78" s="121" t="s">
        <v>89</v>
      </c>
      <c r="B78" s="121" t="s">
        <v>95</v>
      </c>
      <c r="C78" s="124">
        <v>0</v>
      </c>
      <c r="D78" s="124">
        <v>0</v>
      </c>
      <c r="E78" s="124">
        <v>0</v>
      </c>
      <c r="F78" s="124">
        <v>2000</v>
      </c>
      <c r="G78" s="124">
        <v>0</v>
      </c>
      <c r="H78" s="124">
        <v>2000</v>
      </c>
      <c r="I78" s="124">
        <v>1000</v>
      </c>
      <c r="J78" s="124">
        <v>0</v>
      </c>
      <c r="K78" s="124">
        <v>1000</v>
      </c>
      <c r="L78" s="124">
        <v>92000</v>
      </c>
      <c r="M78" s="124">
        <v>0</v>
      </c>
      <c r="N78" s="124">
        <v>92000</v>
      </c>
      <c r="O78" s="124">
        <v>95000</v>
      </c>
      <c r="P78" s="124">
        <v>0</v>
      </c>
      <c r="Q78" s="124">
        <v>95000</v>
      </c>
      <c r="R78" s="123">
        <v>0.010526315789473684</v>
      </c>
      <c r="S78" s="123" t="s">
        <v>92</v>
      </c>
      <c r="T78" s="123">
        <v>0.010526315789473684</v>
      </c>
    </row>
    <row r="79" spans="1:20" ht="15">
      <c r="A79" s="121" t="s">
        <v>89</v>
      </c>
      <c r="B79" s="121" t="s">
        <v>96</v>
      </c>
      <c r="C79" s="124">
        <v>0</v>
      </c>
      <c r="D79" s="124">
        <v>0</v>
      </c>
      <c r="E79" s="124">
        <v>0</v>
      </c>
      <c r="F79" s="124">
        <v>10000</v>
      </c>
      <c r="G79" s="124">
        <v>1000</v>
      </c>
      <c r="H79" s="124">
        <v>11000</v>
      </c>
      <c r="I79" s="124">
        <v>178000</v>
      </c>
      <c r="J79" s="124">
        <v>413000</v>
      </c>
      <c r="K79" s="124">
        <v>591000</v>
      </c>
      <c r="L79" s="124">
        <v>1561000</v>
      </c>
      <c r="M79" s="124">
        <v>1090000</v>
      </c>
      <c r="N79" s="124">
        <v>2651000</v>
      </c>
      <c r="O79" s="124">
        <v>1749000</v>
      </c>
      <c r="P79" s="124">
        <v>1504000</v>
      </c>
      <c r="Q79" s="124">
        <v>3253000</v>
      </c>
      <c r="R79" s="123">
        <v>0.1017724413950829</v>
      </c>
      <c r="S79" s="123">
        <v>0.2746010638297872</v>
      </c>
      <c r="T79" s="123">
        <v>0.1816784506609284</v>
      </c>
    </row>
    <row r="80" spans="1:20" ht="15">
      <c r="A80" s="121" t="s">
        <v>89</v>
      </c>
      <c r="B80" s="121" t="s">
        <v>97</v>
      </c>
      <c r="C80" s="124">
        <v>0</v>
      </c>
      <c r="D80" s="124">
        <v>0</v>
      </c>
      <c r="E80" s="124">
        <v>0</v>
      </c>
      <c r="F80" s="124">
        <v>0</v>
      </c>
      <c r="G80" s="124">
        <v>0</v>
      </c>
      <c r="H80" s="124">
        <v>0</v>
      </c>
      <c r="I80" s="124">
        <v>19000</v>
      </c>
      <c r="J80" s="124">
        <v>57000</v>
      </c>
      <c r="K80" s="124">
        <v>76000</v>
      </c>
      <c r="L80" s="124">
        <v>344000</v>
      </c>
      <c r="M80" s="124">
        <v>249000</v>
      </c>
      <c r="N80" s="124">
        <v>593000</v>
      </c>
      <c r="O80" s="124">
        <v>363000</v>
      </c>
      <c r="P80" s="124">
        <v>306000</v>
      </c>
      <c r="Q80" s="124">
        <v>669000</v>
      </c>
      <c r="R80" s="123">
        <v>0.05234159779614325</v>
      </c>
      <c r="S80" s="123">
        <v>0.18627450980392157</v>
      </c>
      <c r="T80" s="123">
        <v>0.11360239162929746</v>
      </c>
    </row>
    <row r="81" spans="1:20" ht="15">
      <c r="A81" s="121" t="s">
        <v>89</v>
      </c>
      <c r="B81" s="121" t="s">
        <v>98</v>
      </c>
      <c r="C81" s="124">
        <v>1000</v>
      </c>
      <c r="D81" s="124">
        <v>0</v>
      </c>
      <c r="E81" s="124">
        <v>1000</v>
      </c>
      <c r="F81" s="124">
        <v>0</v>
      </c>
      <c r="G81" s="124">
        <v>0</v>
      </c>
      <c r="H81" s="124">
        <v>0</v>
      </c>
      <c r="I81" s="124">
        <v>103000</v>
      </c>
      <c r="J81" s="124">
        <v>99000</v>
      </c>
      <c r="K81" s="124">
        <v>202000</v>
      </c>
      <c r="L81" s="124">
        <v>1028000</v>
      </c>
      <c r="M81" s="124">
        <v>305000</v>
      </c>
      <c r="N81" s="124">
        <v>1333000</v>
      </c>
      <c r="O81" s="124">
        <v>1132000</v>
      </c>
      <c r="P81" s="124">
        <v>404000</v>
      </c>
      <c r="Q81" s="124">
        <v>1536000</v>
      </c>
      <c r="R81" s="123">
        <v>0.09098939929328621</v>
      </c>
      <c r="S81" s="123">
        <v>0.24504950495049505</v>
      </c>
      <c r="T81" s="123">
        <v>0.13151041666666666</v>
      </c>
    </row>
    <row r="82" spans="1:20" ht="15">
      <c r="A82" s="121" t="s">
        <v>6</v>
      </c>
      <c r="B82" s="121" t="s">
        <v>6</v>
      </c>
      <c r="C82" s="124">
        <v>0</v>
      </c>
      <c r="D82" s="124">
        <v>0</v>
      </c>
      <c r="E82" s="124">
        <v>0</v>
      </c>
      <c r="F82" s="124">
        <v>0</v>
      </c>
      <c r="G82" s="124">
        <v>0</v>
      </c>
      <c r="H82" s="124">
        <v>0</v>
      </c>
      <c r="I82" s="124">
        <v>0</v>
      </c>
      <c r="J82" s="124">
        <v>0</v>
      </c>
      <c r="K82" s="124">
        <v>0</v>
      </c>
      <c r="L82" s="124">
        <v>132529000</v>
      </c>
      <c r="M82" s="124">
        <v>239981000</v>
      </c>
      <c r="N82" s="124">
        <v>372510000</v>
      </c>
      <c r="O82" s="124">
        <v>132529000</v>
      </c>
      <c r="P82" s="124">
        <v>239981000</v>
      </c>
      <c r="Q82" s="124">
        <v>372510000</v>
      </c>
      <c r="R82" s="123">
        <v>0</v>
      </c>
      <c r="S82" s="123">
        <v>0</v>
      </c>
      <c r="T82" s="123">
        <v>0</v>
      </c>
    </row>
    <row r="83" spans="1:20" ht="15">
      <c r="A83" s="121" t="s">
        <v>6</v>
      </c>
      <c r="B83" s="121" t="s">
        <v>90</v>
      </c>
      <c r="C83" s="124">
        <v>0</v>
      </c>
      <c r="D83" s="124">
        <v>0</v>
      </c>
      <c r="E83" s="124">
        <v>0</v>
      </c>
      <c r="F83" s="124">
        <v>7000</v>
      </c>
      <c r="G83" s="124">
        <v>0</v>
      </c>
      <c r="H83" s="124">
        <v>7000</v>
      </c>
      <c r="I83" s="124">
        <v>0</v>
      </c>
      <c r="J83" s="124">
        <v>0</v>
      </c>
      <c r="K83" s="124">
        <v>0</v>
      </c>
      <c r="L83" s="124">
        <v>891000</v>
      </c>
      <c r="M83" s="124">
        <v>5000</v>
      </c>
      <c r="N83" s="124">
        <v>896000</v>
      </c>
      <c r="O83" s="124">
        <v>898000</v>
      </c>
      <c r="P83" s="124">
        <v>5000</v>
      </c>
      <c r="Q83" s="124">
        <v>903000</v>
      </c>
      <c r="R83" s="123">
        <v>0</v>
      </c>
      <c r="S83" s="123">
        <v>0</v>
      </c>
      <c r="T83" s="123">
        <v>0</v>
      </c>
    </row>
    <row r="84" spans="1:20" ht="15">
      <c r="A84" s="121" t="s">
        <v>6</v>
      </c>
      <c r="B84" s="121" t="s">
        <v>91</v>
      </c>
      <c r="C84" s="124">
        <v>4000</v>
      </c>
      <c r="D84" s="124">
        <v>0</v>
      </c>
      <c r="E84" s="124">
        <v>4000</v>
      </c>
      <c r="F84" s="124">
        <v>0</v>
      </c>
      <c r="G84" s="124">
        <v>0</v>
      </c>
      <c r="H84" s="124">
        <v>0</v>
      </c>
      <c r="I84" s="124">
        <v>5000</v>
      </c>
      <c r="J84" s="124">
        <v>0</v>
      </c>
      <c r="K84" s="124">
        <v>5000</v>
      </c>
      <c r="L84" s="124">
        <v>11000</v>
      </c>
      <c r="M84" s="124">
        <v>0</v>
      </c>
      <c r="N84" s="124">
        <v>11000</v>
      </c>
      <c r="O84" s="124">
        <v>20000</v>
      </c>
      <c r="P84" s="124">
        <v>0</v>
      </c>
      <c r="Q84" s="124">
        <v>20000</v>
      </c>
      <c r="R84" s="123">
        <v>0.25</v>
      </c>
      <c r="S84" s="123" t="s">
        <v>92</v>
      </c>
      <c r="T84" s="123">
        <v>0.25</v>
      </c>
    </row>
    <row r="85" spans="1:20" ht="15">
      <c r="A85" s="121" t="s">
        <v>6</v>
      </c>
      <c r="B85" s="121" t="s">
        <v>93</v>
      </c>
      <c r="C85" s="124">
        <v>0</v>
      </c>
      <c r="D85" s="124">
        <v>0</v>
      </c>
      <c r="E85" s="124">
        <v>0</v>
      </c>
      <c r="F85" s="124">
        <v>15000</v>
      </c>
      <c r="G85" s="124">
        <v>0</v>
      </c>
      <c r="H85" s="124">
        <v>15000</v>
      </c>
      <c r="I85" s="124">
        <v>0</v>
      </c>
      <c r="J85" s="124">
        <v>0</v>
      </c>
      <c r="K85" s="124">
        <v>0</v>
      </c>
      <c r="L85" s="124">
        <v>1849000</v>
      </c>
      <c r="M85" s="124">
        <v>1727000</v>
      </c>
      <c r="N85" s="124">
        <v>3576000</v>
      </c>
      <c r="O85" s="124">
        <v>1864000</v>
      </c>
      <c r="P85" s="124">
        <v>1727000</v>
      </c>
      <c r="Q85" s="124">
        <v>3591000</v>
      </c>
      <c r="R85" s="123">
        <v>0</v>
      </c>
      <c r="S85" s="123">
        <v>0</v>
      </c>
      <c r="T85" s="123">
        <v>0</v>
      </c>
    </row>
    <row r="86" spans="1:20" ht="15">
      <c r="A86" s="121" t="s">
        <v>6</v>
      </c>
      <c r="B86" s="121" t="s">
        <v>94</v>
      </c>
      <c r="C86" s="124">
        <v>0</v>
      </c>
      <c r="D86" s="124">
        <v>0</v>
      </c>
      <c r="E86" s="124">
        <v>0</v>
      </c>
      <c r="F86" s="124">
        <v>76000</v>
      </c>
      <c r="G86" s="124">
        <v>0</v>
      </c>
      <c r="H86" s="124">
        <v>76000</v>
      </c>
      <c r="I86" s="124">
        <v>0</v>
      </c>
      <c r="J86" s="124">
        <v>0</v>
      </c>
      <c r="K86" s="124">
        <v>0</v>
      </c>
      <c r="L86" s="124">
        <v>6057000</v>
      </c>
      <c r="M86" s="124">
        <v>9627000</v>
      </c>
      <c r="N86" s="124">
        <v>15684000</v>
      </c>
      <c r="O86" s="124">
        <v>6133000</v>
      </c>
      <c r="P86" s="124">
        <v>9627000</v>
      </c>
      <c r="Q86" s="124">
        <v>15760000</v>
      </c>
      <c r="R86" s="123">
        <v>0</v>
      </c>
      <c r="S86" s="123">
        <v>0</v>
      </c>
      <c r="T86" s="123">
        <v>0</v>
      </c>
    </row>
    <row r="87" spans="1:20" ht="15">
      <c r="A87" s="121" t="s">
        <v>6</v>
      </c>
      <c r="B87" s="121" t="s">
        <v>95</v>
      </c>
      <c r="C87" s="124">
        <v>0</v>
      </c>
      <c r="D87" s="124">
        <v>0</v>
      </c>
      <c r="E87" s="124">
        <v>0</v>
      </c>
      <c r="F87" s="124">
        <v>0</v>
      </c>
      <c r="G87" s="124">
        <v>0</v>
      </c>
      <c r="H87" s="124">
        <v>0</v>
      </c>
      <c r="I87" s="124">
        <v>0</v>
      </c>
      <c r="J87" s="124">
        <v>0</v>
      </c>
      <c r="K87" s="124">
        <v>0</v>
      </c>
      <c r="L87" s="124">
        <v>811000</v>
      </c>
      <c r="M87" s="124">
        <v>713000</v>
      </c>
      <c r="N87" s="124">
        <v>1524000</v>
      </c>
      <c r="O87" s="124">
        <v>811000</v>
      </c>
      <c r="P87" s="124">
        <v>713000</v>
      </c>
      <c r="Q87" s="124">
        <v>1524000</v>
      </c>
      <c r="R87" s="123">
        <v>0</v>
      </c>
      <c r="S87" s="123">
        <v>0</v>
      </c>
      <c r="T87" s="123">
        <v>0</v>
      </c>
    </row>
    <row r="88" spans="1:20" ht="15">
      <c r="A88" s="121" t="s">
        <v>6</v>
      </c>
      <c r="B88" s="121" t="s">
        <v>96</v>
      </c>
      <c r="C88" s="124">
        <v>0</v>
      </c>
      <c r="D88" s="124">
        <v>1000</v>
      </c>
      <c r="E88" s="124">
        <v>1000</v>
      </c>
      <c r="F88" s="124">
        <v>13000</v>
      </c>
      <c r="G88" s="124">
        <v>1000</v>
      </c>
      <c r="H88" s="124">
        <v>14000</v>
      </c>
      <c r="I88" s="124">
        <v>38000</v>
      </c>
      <c r="J88" s="124">
        <v>321000</v>
      </c>
      <c r="K88" s="124">
        <v>359000</v>
      </c>
      <c r="L88" s="124">
        <v>3687000</v>
      </c>
      <c r="M88" s="124">
        <v>2014000</v>
      </c>
      <c r="N88" s="124">
        <v>5701000</v>
      </c>
      <c r="O88" s="124">
        <v>3738000</v>
      </c>
      <c r="P88" s="124">
        <v>2337000</v>
      </c>
      <c r="Q88" s="124">
        <v>6075000</v>
      </c>
      <c r="R88" s="123">
        <v>0.010165864098448368</v>
      </c>
      <c r="S88" s="123">
        <v>0.13735558408215662</v>
      </c>
      <c r="T88" s="123">
        <v>0.059094650205761316</v>
      </c>
    </row>
    <row r="89" spans="1:20" ht="15">
      <c r="A89" s="121" t="s">
        <v>6</v>
      </c>
      <c r="B89" s="121" t="s">
        <v>97</v>
      </c>
      <c r="C89" s="124">
        <v>5000</v>
      </c>
      <c r="D89" s="124">
        <v>6000</v>
      </c>
      <c r="E89" s="124">
        <v>11000</v>
      </c>
      <c r="F89" s="124">
        <v>0</v>
      </c>
      <c r="G89" s="124">
        <v>0</v>
      </c>
      <c r="H89" s="124">
        <v>0</v>
      </c>
      <c r="I89" s="124">
        <v>41000</v>
      </c>
      <c r="J89" s="124">
        <v>48000</v>
      </c>
      <c r="K89" s="124">
        <v>89000</v>
      </c>
      <c r="L89" s="124">
        <v>195000</v>
      </c>
      <c r="M89" s="124">
        <v>93000</v>
      </c>
      <c r="N89" s="124">
        <v>288000</v>
      </c>
      <c r="O89" s="124">
        <v>241000</v>
      </c>
      <c r="P89" s="124">
        <v>147000</v>
      </c>
      <c r="Q89" s="124">
        <v>388000</v>
      </c>
      <c r="R89" s="123">
        <v>0.17012448132780084</v>
      </c>
      <c r="S89" s="123">
        <v>0.32653061224489793</v>
      </c>
      <c r="T89" s="123">
        <v>0.22938144329896906</v>
      </c>
    </row>
    <row r="90" spans="1:20" ht="15">
      <c r="A90" s="121" t="s">
        <v>6</v>
      </c>
      <c r="B90" s="121" t="s">
        <v>98</v>
      </c>
      <c r="C90" s="124">
        <v>39000</v>
      </c>
      <c r="D90" s="124">
        <v>11000</v>
      </c>
      <c r="E90" s="124">
        <v>50000</v>
      </c>
      <c r="F90" s="124">
        <v>0</v>
      </c>
      <c r="G90" s="124">
        <v>0</v>
      </c>
      <c r="H90" s="124">
        <v>0</v>
      </c>
      <c r="I90" s="124">
        <v>160000</v>
      </c>
      <c r="J90" s="124">
        <v>110000</v>
      </c>
      <c r="K90" s="124">
        <v>270000</v>
      </c>
      <c r="L90" s="124">
        <v>537000</v>
      </c>
      <c r="M90" s="124">
        <v>162000</v>
      </c>
      <c r="N90" s="124">
        <v>699000</v>
      </c>
      <c r="O90" s="124">
        <v>736000</v>
      </c>
      <c r="P90" s="124">
        <v>283000</v>
      </c>
      <c r="Q90" s="124">
        <v>1019000</v>
      </c>
      <c r="R90" s="123">
        <v>0.21739130434782608</v>
      </c>
      <c r="S90" s="123">
        <v>0.38869257950530034</v>
      </c>
      <c r="T90" s="123">
        <v>0.2649656526005888</v>
      </c>
    </row>
    <row r="91" spans="1:20" ht="15">
      <c r="A91" s="121" t="s">
        <v>90</v>
      </c>
      <c r="B91" s="121" t="s">
        <v>90</v>
      </c>
      <c r="C91" s="124">
        <v>0</v>
      </c>
      <c r="D91" s="124">
        <v>0</v>
      </c>
      <c r="E91" s="124">
        <v>0</v>
      </c>
      <c r="F91" s="124">
        <v>0</v>
      </c>
      <c r="G91" s="124">
        <v>0</v>
      </c>
      <c r="H91" s="124">
        <v>0</v>
      </c>
      <c r="I91" s="124">
        <v>0</v>
      </c>
      <c r="J91" s="124">
        <v>0</v>
      </c>
      <c r="K91" s="124">
        <v>0</v>
      </c>
      <c r="L91" s="124">
        <v>1175821000</v>
      </c>
      <c r="M91" s="124">
        <v>2129149000</v>
      </c>
      <c r="N91" s="124">
        <v>3304970000</v>
      </c>
      <c r="O91" s="124">
        <v>1175821000</v>
      </c>
      <c r="P91" s="124">
        <v>2129149000</v>
      </c>
      <c r="Q91" s="124">
        <v>3304970000</v>
      </c>
      <c r="R91" s="123">
        <v>0</v>
      </c>
      <c r="S91" s="123">
        <v>0</v>
      </c>
      <c r="T91" s="123">
        <v>0</v>
      </c>
    </row>
    <row r="92" spans="1:20" ht="15">
      <c r="A92" s="121" t="s">
        <v>90</v>
      </c>
      <c r="B92" s="121" t="s">
        <v>91</v>
      </c>
      <c r="C92" s="124">
        <v>843000</v>
      </c>
      <c r="D92" s="124">
        <v>893000</v>
      </c>
      <c r="E92" s="124">
        <v>1736000</v>
      </c>
      <c r="F92" s="124">
        <v>0</v>
      </c>
      <c r="G92" s="124">
        <v>0</v>
      </c>
      <c r="H92" s="124">
        <v>0</v>
      </c>
      <c r="I92" s="124">
        <v>5000</v>
      </c>
      <c r="J92" s="124">
        <v>24000</v>
      </c>
      <c r="K92" s="124">
        <v>29000</v>
      </c>
      <c r="L92" s="124">
        <v>9000</v>
      </c>
      <c r="M92" s="124">
        <v>32000</v>
      </c>
      <c r="N92" s="124">
        <v>41000</v>
      </c>
      <c r="O92" s="124">
        <v>857000</v>
      </c>
      <c r="P92" s="124">
        <v>949000</v>
      </c>
      <c r="Q92" s="124">
        <v>1806000</v>
      </c>
      <c r="R92" s="123">
        <v>0.005834305717619603</v>
      </c>
      <c r="S92" s="123">
        <v>0.02528977871443625</v>
      </c>
      <c r="T92" s="123">
        <v>0.016057585825027684</v>
      </c>
    </row>
    <row r="93" spans="1:20" ht="15">
      <c r="A93" s="121" t="s">
        <v>90</v>
      </c>
      <c r="B93" s="121" t="s">
        <v>93</v>
      </c>
      <c r="C93" s="124">
        <v>0</v>
      </c>
      <c r="D93" s="124">
        <v>0</v>
      </c>
      <c r="E93" s="124">
        <v>0</v>
      </c>
      <c r="F93" s="124">
        <v>56000</v>
      </c>
      <c r="G93" s="124">
        <v>0</v>
      </c>
      <c r="H93" s="124">
        <v>56000</v>
      </c>
      <c r="I93" s="124">
        <v>0</v>
      </c>
      <c r="J93" s="124">
        <v>0</v>
      </c>
      <c r="K93" s="124">
        <v>0</v>
      </c>
      <c r="L93" s="124">
        <v>11955000</v>
      </c>
      <c r="M93" s="124">
        <v>98000</v>
      </c>
      <c r="N93" s="124">
        <v>12053000</v>
      </c>
      <c r="O93" s="124">
        <v>12011000</v>
      </c>
      <c r="P93" s="124">
        <v>98000</v>
      </c>
      <c r="Q93" s="124">
        <v>12109000</v>
      </c>
      <c r="R93" s="123">
        <v>0</v>
      </c>
      <c r="S93" s="123">
        <v>0</v>
      </c>
      <c r="T93" s="123">
        <v>0</v>
      </c>
    </row>
    <row r="94" spans="1:20" ht="15">
      <c r="A94" s="121" t="s">
        <v>90</v>
      </c>
      <c r="B94" s="121" t="s">
        <v>94</v>
      </c>
      <c r="C94" s="124">
        <v>0</v>
      </c>
      <c r="D94" s="124">
        <v>0</v>
      </c>
      <c r="E94" s="124">
        <v>0</v>
      </c>
      <c r="F94" s="124">
        <v>16000</v>
      </c>
      <c r="G94" s="124">
        <v>0</v>
      </c>
      <c r="H94" s="124">
        <v>16000</v>
      </c>
      <c r="I94" s="124">
        <v>0</v>
      </c>
      <c r="J94" s="124">
        <v>0</v>
      </c>
      <c r="K94" s="124">
        <v>0</v>
      </c>
      <c r="L94" s="124">
        <v>2781000</v>
      </c>
      <c r="M94" s="124">
        <v>38000</v>
      </c>
      <c r="N94" s="124">
        <v>2819000</v>
      </c>
      <c r="O94" s="124">
        <v>2797000</v>
      </c>
      <c r="P94" s="124">
        <v>38000</v>
      </c>
      <c r="Q94" s="124">
        <v>2835000</v>
      </c>
      <c r="R94" s="123">
        <v>0</v>
      </c>
      <c r="S94" s="123">
        <v>0</v>
      </c>
      <c r="T94" s="123">
        <v>0</v>
      </c>
    </row>
    <row r="95" spans="1:20" ht="15">
      <c r="A95" s="121" t="s">
        <v>90</v>
      </c>
      <c r="B95" s="121" t="s">
        <v>95</v>
      </c>
      <c r="C95" s="124">
        <v>0</v>
      </c>
      <c r="D95" s="124">
        <v>0</v>
      </c>
      <c r="E95" s="124">
        <v>0</v>
      </c>
      <c r="F95" s="124">
        <v>2000</v>
      </c>
      <c r="G95" s="124">
        <v>0</v>
      </c>
      <c r="H95" s="124">
        <v>2000</v>
      </c>
      <c r="I95" s="124">
        <v>0</v>
      </c>
      <c r="J95" s="124">
        <v>0</v>
      </c>
      <c r="K95" s="124">
        <v>0</v>
      </c>
      <c r="L95" s="124">
        <v>3747000</v>
      </c>
      <c r="M95" s="124">
        <v>48000</v>
      </c>
      <c r="N95" s="124">
        <v>3795000</v>
      </c>
      <c r="O95" s="124">
        <v>3749000</v>
      </c>
      <c r="P95" s="124">
        <v>48000</v>
      </c>
      <c r="Q95" s="124">
        <v>3797000</v>
      </c>
      <c r="R95" s="123">
        <v>0</v>
      </c>
      <c r="S95" s="123">
        <v>0</v>
      </c>
      <c r="T95" s="123">
        <v>0</v>
      </c>
    </row>
    <row r="96" spans="1:20" ht="15">
      <c r="A96" s="121" t="s">
        <v>90</v>
      </c>
      <c r="B96" s="121" t="s">
        <v>96</v>
      </c>
      <c r="C96" s="124">
        <v>0</v>
      </c>
      <c r="D96" s="124">
        <v>0</v>
      </c>
      <c r="E96" s="124">
        <v>0</v>
      </c>
      <c r="F96" s="124">
        <v>3275000</v>
      </c>
      <c r="G96" s="124">
        <v>773000</v>
      </c>
      <c r="H96" s="124">
        <v>4048000</v>
      </c>
      <c r="I96" s="124">
        <v>8000</v>
      </c>
      <c r="J96" s="124">
        <v>2000</v>
      </c>
      <c r="K96" s="124">
        <v>10000</v>
      </c>
      <c r="L96" s="124">
        <v>37028000</v>
      </c>
      <c r="M96" s="124">
        <v>32986000</v>
      </c>
      <c r="N96" s="124">
        <v>70014000</v>
      </c>
      <c r="O96" s="124">
        <v>40311000</v>
      </c>
      <c r="P96" s="124">
        <v>33761000</v>
      </c>
      <c r="Q96" s="124">
        <v>74072000</v>
      </c>
      <c r="R96" s="123">
        <v>0.0001984569968494952</v>
      </c>
      <c r="S96" s="123">
        <v>5.9239951423239834E-05</v>
      </c>
      <c r="T96" s="123">
        <v>0.00013500378010584296</v>
      </c>
    </row>
    <row r="97" spans="1:20" ht="15">
      <c r="A97" s="121" t="s">
        <v>90</v>
      </c>
      <c r="B97" s="121" t="s">
        <v>97</v>
      </c>
      <c r="C97" s="124">
        <v>558000</v>
      </c>
      <c r="D97" s="124">
        <v>481000</v>
      </c>
      <c r="E97" s="124">
        <v>1039000</v>
      </c>
      <c r="F97" s="124">
        <v>0</v>
      </c>
      <c r="G97" s="124">
        <v>0</v>
      </c>
      <c r="H97" s="124">
        <v>0</v>
      </c>
      <c r="I97" s="124">
        <v>53000</v>
      </c>
      <c r="J97" s="124">
        <v>422000</v>
      </c>
      <c r="K97" s="124">
        <v>475000</v>
      </c>
      <c r="L97" s="124">
        <v>312000</v>
      </c>
      <c r="M97" s="124">
        <v>889000</v>
      </c>
      <c r="N97" s="124">
        <v>1201000</v>
      </c>
      <c r="O97" s="124">
        <v>923000</v>
      </c>
      <c r="P97" s="124">
        <v>1792000</v>
      </c>
      <c r="Q97" s="124">
        <v>2715000</v>
      </c>
      <c r="R97" s="123">
        <v>0.05742145178764897</v>
      </c>
      <c r="S97" s="123">
        <v>0.23549107142857142</v>
      </c>
      <c r="T97" s="123">
        <v>0.17495395948434622</v>
      </c>
    </row>
    <row r="98" spans="1:20" ht="15">
      <c r="A98" s="121" t="s">
        <v>90</v>
      </c>
      <c r="B98" s="121" t="s">
        <v>98</v>
      </c>
      <c r="C98" s="124">
        <v>524000</v>
      </c>
      <c r="D98" s="124">
        <v>720000</v>
      </c>
      <c r="E98" s="124">
        <v>1244000</v>
      </c>
      <c r="F98" s="124">
        <v>0</v>
      </c>
      <c r="G98" s="124">
        <v>0</v>
      </c>
      <c r="H98" s="124">
        <v>0</v>
      </c>
      <c r="I98" s="124">
        <v>584000</v>
      </c>
      <c r="J98" s="124">
        <v>707000</v>
      </c>
      <c r="K98" s="124">
        <v>1291000</v>
      </c>
      <c r="L98" s="124">
        <v>1305000</v>
      </c>
      <c r="M98" s="124">
        <v>1123000</v>
      </c>
      <c r="N98" s="124">
        <v>2428000</v>
      </c>
      <c r="O98" s="124">
        <v>2413000</v>
      </c>
      <c r="P98" s="124">
        <v>2550000</v>
      </c>
      <c r="Q98" s="124">
        <v>4963000</v>
      </c>
      <c r="R98" s="123">
        <v>0.24202237878159966</v>
      </c>
      <c r="S98" s="123">
        <v>0.27725490196078434</v>
      </c>
      <c r="T98" s="123">
        <v>0.2601249244408624</v>
      </c>
    </row>
    <row r="99" spans="1:20" ht="15">
      <c r="A99" s="121" t="s">
        <v>91</v>
      </c>
      <c r="B99" s="121" t="s">
        <v>91</v>
      </c>
      <c r="C99" s="124">
        <v>0</v>
      </c>
      <c r="D99" s="124">
        <v>0</v>
      </c>
      <c r="E99" s="124">
        <v>0</v>
      </c>
      <c r="F99" s="124">
        <v>0</v>
      </c>
      <c r="G99" s="124">
        <v>0</v>
      </c>
      <c r="H99" s="124">
        <v>0</v>
      </c>
      <c r="I99" s="124">
        <v>0</v>
      </c>
      <c r="J99" s="124">
        <v>0</v>
      </c>
      <c r="K99" s="124">
        <v>0</v>
      </c>
      <c r="L99" s="124">
        <v>2944905000</v>
      </c>
      <c r="M99" s="124">
        <v>5332563000</v>
      </c>
      <c r="N99" s="124">
        <v>8277468000</v>
      </c>
      <c r="O99" s="124">
        <v>2944905000</v>
      </c>
      <c r="P99" s="124">
        <v>5332563000</v>
      </c>
      <c r="Q99" s="124">
        <v>8277468000</v>
      </c>
      <c r="R99" s="123">
        <v>0</v>
      </c>
      <c r="S99" s="123">
        <v>0</v>
      </c>
      <c r="T99" s="123">
        <v>0</v>
      </c>
    </row>
    <row r="100" spans="1:20" ht="15">
      <c r="A100" s="121" t="s">
        <v>91</v>
      </c>
      <c r="B100" s="121" t="s">
        <v>93</v>
      </c>
      <c r="C100" s="124">
        <v>77000</v>
      </c>
      <c r="D100" s="124">
        <v>0</v>
      </c>
      <c r="E100" s="124">
        <v>77000</v>
      </c>
      <c r="F100" s="124">
        <v>0</v>
      </c>
      <c r="G100" s="124">
        <v>0</v>
      </c>
      <c r="H100" s="124">
        <v>0</v>
      </c>
      <c r="I100" s="124">
        <v>4000</v>
      </c>
      <c r="J100" s="124">
        <v>0</v>
      </c>
      <c r="K100" s="124">
        <v>4000</v>
      </c>
      <c r="L100" s="124">
        <v>4000</v>
      </c>
      <c r="M100" s="124">
        <v>0</v>
      </c>
      <c r="N100" s="124">
        <v>4000</v>
      </c>
      <c r="O100" s="124">
        <v>85000</v>
      </c>
      <c r="P100" s="124">
        <v>0</v>
      </c>
      <c r="Q100" s="124">
        <v>85000</v>
      </c>
      <c r="R100" s="123">
        <v>0.047058823529411764</v>
      </c>
      <c r="S100" s="123" t="s">
        <v>92</v>
      </c>
      <c r="T100" s="123">
        <v>0.047058823529411764</v>
      </c>
    </row>
    <row r="101" spans="1:20" ht="15">
      <c r="A101" s="121" t="s">
        <v>91</v>
      </c>
      <c r="B101" s="121" t="s">
        <v>94</v>
      </c>
      <c r="C101" s="124">
        <v>0</v>
      </c>
      <c r="D101" s="124">
        <v>0</v>
      </c>
      <c r="E101" s="124">
        <v>0</v>
      </c>
      <c r="F101" s="124">
        <v>0</v>
      </c>
      <c r="G101" s="124">
        <v>0</v>
      </c>
      <c r="H101" s="124">
        <v>0</v>
      </c>
      <c r="I101" s="124">
        <v>14000</v>
      </c>
      <c r="J101" s="124">
        <v>0</v>
      </c>
      <c r="K101" s="124">
        <v>14000</v>
      </c>
      <c r="L101" s="124">
        <v>16000</v>
      </c>
      <c r="M101" s="124">
        <v>0</v>
      </c>
      <c r="N101" s="124">
        <v>16000</v>
      </c>
      <c r="O101" s="124">
        <v>30000</v>
      </c>
      <c r="P101" s="124">
        <v>0</v>
      </c>
      <c r="Q101" s="124">
        <v>30000</v>
      </c>
      <c r="R101" s="123">
        <v>0.4666666666666667</v>
      </c>
      <c r="S101" s="123" t="s">
        <v>92</v>
      </c>
      <c r="T101" s="123">
        <v>0.4666666666666667</v>
      </c>
    </row>
    <row r="102" spans="1:20" ht="15">
      <c r="A102" s="121" t="s">
        <v>91</v>
      </c>
      <c r="B102" s="121" t="s">
        <v>95</v>
      </c>
      <c r="C102" s="124">
        <v>18000</v>
      </c>
      <c r="D102" s="124">
        <v>0</v>
      </c>
      <c r="E102" s="124">
        <v>18000</v>
      </c>
      <c r="F102" s="124">
        <v>0</v>
      </c>
      <c r="G102" s="124">
        <v>0</v>
      </c>
      <c r="H102" s="124">
        <v>0</v>
      </c>
      <c r="I102" s="124">
        <v>5000</v>
      </c>
      <c r="J102" s="124">
        <v>0</v>
      </c>
      <c r="K102" s="124">
        <v>5000</v>
      </c>
      <c r="L102" s="124">
        <v>12000</v>
      </c>
      <c r="M102" s="124">
        <v>0</v>
      </c>
      <c r="N102" s="124">
        <v>12000</v>
      </c>
      <c r="O102" s="124">
        <v>35000</v>
      </c>
      <c r="P102" s="124">
        <v>0</v>
      </c>
      <c r="Q102" s="124">
        <v>35000</v>
      </c>
      <c r="R102" s="123">
        <v>0.14285714285714285</v>
      </c>
      <c r="S102" s="123" t="s">
        <v>92</v>
      </c>
      <c r="T102" s="123">
        <v>0.14285714285714285</v>
      </c>
    </row>
    <row r="103" spans="1:20" ht="15">
      <c r="A103" s="121" t="s">
        <v>91</v>
      </c>
      <c r="B103" s="121" t="s">
        <v>96</v>
      </c>
      <c r="C103" s="124">
        <v>2550000</v>
      </c>
      <c r="D103" s="124">
        <v>3621000</v>
      </c>
      <c r="E103" s="124">
        <v>6171000</v>
      </c>
      <c r="F103" s="124">
        <v>0</v>
      </c>
      <c r="G103" s="124">
        <v>0</v>
      </c>
      <c r="H103" s="124">
        <v>0</v>
      </c>
      <c r="I103" s="124">
        <v>374000</v>
      </c>
      <c r="J103" s="124">
        <v>1524000</v>
      </c>
      <c r="K103" s="124">
        <v>1898000</v>
      </c>
      <c r="L103" s="124">
        <v>102000</v>
      </c>
      <c r="M103" s="124">
        <v>695000</v>
      </c>
      <c r="N103" s="124">
        <v>797000</v>
      </c>
      <c r="O103" s="124">
        <v>3026000</v>
      </c>
      <c r="P103" s="124">
        <v>5840000</v>
      </c>
      <c r="Q103" s="124">
        <v>8866000</v>
      </c>
      <c r="R103" s="123">
        <v>0.12359550561797752</v>
      </c>
      <c r="S103" s="123">
        <v>0.26095890410958905</v>
      </c>
      <c r="T103" s="123">
        <v>0.21407624633431085</v>
      </c>
    </row>
    <row r="104" spans="1:20" ht="15">
      <c r="A104" s="121" t="s">
        <v>91</v>
      </c>
      <c r="B104" s="121" t="s">
        <v>97</v>
      </c>
      <c r="C104" s="124">
        <v>11000</v>
      </c>
      <c r="D104" s="124">
        <v>6000</v>
      </c>
      <c r="E104" s="124">
        <v>17000</v>
      </c>
      <c r="F104" s="124">
        <v>1254000</v>
      </c>
      <c r="G104" s="124">
        <v>1592000</v>
      </c>
      <c r="H104" s="124">
        <v>2846000</v>
      </c>
      <c r="I104" s="124">
        <v>9000</v>
      </c>
      <c r="J104" s="124">
        <v>119000</v>
      </c>
      <c r="K104" s="124">
        <v>128000</v>
      </c>
      <c r="L104" s="124">
        <v>9986000</v>
      </c>
      <c r="M104" s="124">
        <v>35240000</v>
      </c>
      <c r="N104" s="124">
        <v>45226000</v>
      </c>
      <c r="O104" s="124">
        <v>11260000</v>
      </c>
      <c r="P104" s="124">
        <v>36957000</v>
      </c>
      <c r="Q104" s="124">
        <v>48217000</v>
      </c>
      <c r="R104" s="123">
        <v>0.0007992895204262878</v>
      </c>
      <c r="S104" s="123">
        <v>0.003219958329951024</v>
      </c>
      <c r="T104" s="123">
        <v>0.0026546653669867475</v>
      </c>
    </row>
    <row r="105" spans="1:20" ht="15">
      <c r="A105" s="121" t="s">
        <v>91</v>
      </c>
      <c r="B105" s="121" t="s">
        <v>98</v>
      </c>
      <c r="C105" s="124">
        <v>5000</v>
      </c>
      <c r="D105" s="124">
        <v>3000</v>
      </c>
      <c r="E105" s="124">
        <v>8000</v>
      </c>
      <c r="F105" s="124">
        <v>4721000</v>
      </c>
      <c r="G105" s="124">
        <v>1245000</v>
      </c>
      <c r="H105" s="124">
        <v>5966000</v>
      </c>
      <c r="I105" s="124">
        <v>0</v>
      </c>
      <c r="J105" s="124">
        <v>0</v>
      </c>
      <c r="K105" s="124">
        <v>0</v>
      </c>
      <c r="L105" s="124">
        <v>36809000</v>
      </c>
      <c r="M105" s="124">
        <v>48373000</v>
      </c>
      <c r="N105" s="124">
        <v>85182000</v>
      </c>
      <c r="O105" s="124">
        <v>41535000</v>
      </c>
      <c r="P105" s="124">
        <v>49621000</v>
      </c>
      <c r="Q105" s="124">
        <v>91156000</v>
      </c>
      <c r="R105" s="123">
        <v>0</v>
      </c>
      <c r="S105" s="123">
        <v>0</v>
      </c>
      <c r="T105" s="123">
        <v>0</v>
      </c>
    </row>
    <row r="106" spans="1:20" ht="15">
      <c r="A106" s="121" t="s">
        <v>93</v>
      </c>
      <c r="B106" s="121" t="s">
        <v>93</v>
      </c>
      <c r="C106" s="124">
        <v>0</v>
      </c>
      <c r="D106" s="124">
        <v>0</v>
      </c>
      <c r="E106" s="124">
        <v>0</v>
      </c>
      <c r="F106" s="124">
        <v>0</v>
      </c>
      <c r="G106" s="124">
        <v>0</v>
      </c>
      <c r="H106" s="124">
        <v>0</v>
      </c>
      <c r="I106" s="124">
        <v>0</v>
      </c>
      <c r="J106" s="124">
        <v>0</v>
      </c>
      <c r="K106" s="124">
        <v>0</v>
      </c>
      <c r="L106" s="124">
        <v>278502000</v>
      </c>
      <c r="M106" s="124">
        <v>504304000</v>
      </c>
      <c r="N106" s="124">
        <v>782806000</v>
      </c>
      <c r="O106" s="124">
        <v>278502000</v>
      </c>
      <c r="P106" s="124">
        <v>504304000</v>
      </c>
      <c r="Q106" s="124">
        <v>782806000</v>
      </c>
      <c r="R106" s="123">
        <v>0</v>
      </c>
      <c r="S106" s="123">
        <v>0</v>
      </c>
      <c r="T106" s="123">
        <v>0</v>
      </c>
    </row>
    <row r="107" spans="1:20" ht="15">
      <c r="A107" s="121" t="s">
        <v>93</v>
      </c>
      <c r="B107" s="121" t="s">
        <v>94</v>
      </c>
      <c r="C107" s="124">
        <v>0</v>
      </c>
      <c r="D107" s="124">
        <v>0</v>
      </c>
      <c r="E107" s="124">
        <v>0</v>
      </c>
      <c r="F107" s="124">
        <v>52000</v>
      </c>
      <c r="G107" s="124">
        <v>0</v>
      </c>
      <c r="H107" s="124">
        <v>52000</v>
      </c>
      <c r="I107" s="124">
        <v>0</v>
      </c>
      <c r="J107" s="124">
        <v>0</v>
      </c>
      <c r="K107" s="124">
        <v>0</v>
      </c>
      <c r="L107" s="124">
        <v>13373000</v>
      </c>
      <c r="M107" s="124">
        <v>30095000</v>
      </c>
      <c r="N107" s="124">
        <v>43468000</v>
      </c>
      <c r="O107" s="124">
        <v>13425000</v>
      </c>
      <c r="P107" s="124">
        <v>30095000</v>
      </c>
      <c r="Q107" s="124">
        <v>43520000</v>
      </c>
      <c r="R107" s="123">
        <v>0</v>
      </c>
      <c r="S107" s="123">
        <v>0</v>
      </c>
      <c r="T107" s="123">
        <v>0</v>
      </c>
    </row>
    <row r="108" spans="1:20" ht="15">
      <c r="A108" s="121" t="s">
        <v>93</v>
      </c>
      <c r="B108" s="121" t="s">
        <v>95</v>
      </c>
      <c r="C108" s="124">
        <v>0</v>
      </c>
      <c r="D108" s="124">
        <v>0</v>
      </c>
      <c r="E108" s="124">
        <v>0</v>
      </c>
      <c r="F108" s="124">
        <v>0</v>
      </c>
      <c r="G108" s="124">
        <v>0</v>
      </c>
      <c r="H108" s="124">
        <v>0</v>
      </c>
      <c r="I108" s="124">
        <v>0</v>
      </c>
      <c r="J108" s="124">
        <v>0</v>
      </c>
      <c r="K108" s="124">
        <v>0</v>
      </c>
      <c r="L108" s="124">
        <v>3526000</v>
      </c>
      <c r="M108" s="124">
        <v>4283000</v>
      </c>
      <c r="N108" s="124">
        <v>7809000</v>
      </c>
      <c r="O108" s="124">
        <v>3526000</v>
      </c>
      <c r="P108" s="124">
        <v>4283000</v>
      </c>
      <c r="Q108" s="124">
        <v>7809000</v>
      </c>
      <c r="R108" s="123">
        <v>0</v>
      </c>
      <c r="S108" s="123">
        <v>0</v>
      </c>
      <c r="T108" s="123">
        <v>0</v>
      </c>
    </row>
    <row r="109" spans="1:20" ht="15">
      <c r="A109" s="121" t="s">
        <v>93</v>
      </c>
      <c r="B109" s="121" t="s">
        <v>96</v>
      </c>
      <c r="C109" s="124">
        <v>0</v>
      </c>
      <c r="D109" s="124">
        <v>0</v>
      </c>
      <c r="E109" s="124">
        <v>0</v>
      </c>
      <c r="F109" s="124">
        <v>614000</v>
      </c>
      <c r="G109" s="124">
        <v>4000</v>
      </c>
      <c r="H109" s="124">
        <v>618000</v>
      </c>
      <c r="I109" s="124">
        <v>0</v>
      </c>
      <c r="J109" s="124">
        <v>1000</v>
      </c>
      <c r="K109" s="124">
        <v>1000</v>
      </c>
      <c r="L109" s="124">
        <v>28679000</v>
      </c>
      <c r="M109" s="124">
        <v>2166000</v>
      </c>
      <c r="N109" s="124">
        <v>30845000</v>
      </c>
      <c r="O109" s="124">
        <v>29293000</v>
      </c>
      <c r="P109" s="124">
        <v>2171000</v>
      </c>
      <c r="Q109" s="124">
        <v>31464000</v>
      </c>
      <c r="R109" s="123">
        <v>0</v>
      </c>
      <c r="S109" s="123">
        <v>0.00046061722708429296</v>
      </c>
      <c r="T109" s="123">
        <v>3.1782354436816676E-05</v>
      </c>
    </row>
    <row r="110" spans="1:20" ht="15">
      <c r="A110" s="121" t="s">
        <v>93</v>
      </c>
      <c r="B110" s="121" t="s">
        <v>97</v>
      </c>
      <c r="C110" s="124">
        <v>234000</v>
      </c>
      <c r="D110" s="124">
        <v>66000</v>
      </c>
      <c r="E110" s="124">
        <v>300000</v>
      </c>
      <c r="F110" s="124">
        <v>0</v>
      </c>
      <c r="G110" s="124">
        <v>0</v>
      </c>
      <c r="H110" s="124">
        <v>0</v>
      </c>
      <c r="I110" s="124">
        <v>115000</v>
      </c>
      <c r="J110" s="124">
        <v>128000</v>
      </c>
      <c r="K110" s="124">
        <v>243000</v>
      </c>
      <c r="L110" s="124">
        <v>411000</v>
      </c>
      <c r="M110" s="124">
        <v>168000</v>
      </c>
      <c r="N110" s="124">
        <v>579000</v>
      </c>
      <c r="O110" s="124">
        <v>760000</v>
      </c>
      <c r="P110" s="124">
        <v>362000</v>
      </c>
      <c r="Q110" s="124">
        <v>1122000</v>
      </c>
      <c r="R110" s="123">
        <v>0.1513157894736842</v>
      </c>
      <c r="S110" s="123">
        <v>0.35359116022099446</v>
      </c>
      <c r="T110" s="123">
        <v>0.21657754010695188</v>
      </c>
    </row>
    <row r="111" spans="1:20" ht="15">
      <c r="A111" s="121" t="s">
        <v>93</v>
      </c>
      <c r="B111" s="121" t="s">
        <v>98</v>
      </c>
      <c r="C111" s="124">
        <v>668000</v>
      </c>
      <c r="D111" s="124">
        <v>139000</v>
      </c>
      <c r="E111" s="124">
        <v>807000</v>
      </c>
      <c r="F111" s="124">
        <v>0</v>
      </c>
      <c r="G111" s="124">
        <v>0</v>
      </c>
      <c r="H111" s="124">
        <v>0</v>
      </c>
      <c r="I111" s="124">
        <v>960000</v>
      </c>
      <c r="J111" s="124">
        <v>219000</v>
      </c>
      <c r="K111" s="124">
        <v>1179000</v>
      </c>
      <c r="L111" s="124">
        <v>1640000</v>
      </c>
      <c r="M111" s="124">
        <v>234000</v>
      </c>
      <c r="N111" s="124">
        <v>1874000</v>
      </c>
      <c r="O111" s="124">
        <v>3268000</v>
      </c>
      <c r="P111" s="124">
        <v>592000</v>
      </c>
      <c r="Q111" s="124">
        <v>3860000</v>
      </c>
      <c r="R111" s="123">
        <v>0.2937576499388005</v>
      </c>
      <c r="S111" s="123">
        <v>0.36993243243243246</v>
      </c>
      <c r="T111" s="123">
        <v>0.30544041450777204</v>
      </c>
    </row>
    <row r="112" spans="1:20" ht="15">
      <c r="A112" s="121" t="s">
        <v>94</v>
      </c>
      <c r="B112" s="121" t="s">
        <v>94</v>
      </c>
      <c r="C112" s="124">
        <v>0</v>
      </c>
      <c r="D112" s="124">
        <v>0</v>
      </c>
      <c r="E112" s="124">
        <v>0</v>
      </c>
      <c r="F112" s="124">
        <v>0</v>
      </c>
      <c r="G112" s="124">
        <v>0</v>
      </c>
      <c r="H112" s="124">
        <v>0</v>
      </c>
      <c r="I112" s="124">
        <v>0</v>
      </c>
      <c r="J112" s="124">
        <v>0</v>
      </c>
      <c r="K112" s="124">
        <v>0</v>
      </c>
      <c r="L112" s="124">
        <v>320213000</v>
      </c>
      <c r="M112" s="124">
        <v>579834000</v>
      </c>
      <c r="N112" s="124">
        <v>900047000</v>
      </c>
      <c r="O112" s="124">
        <v>320213000</v>
      </c>
      <c r="P112" s="124">
        <v>579834000</v>
      </c>
      <c r="Q112" s="124">
        <v>900047000</v>
      </c>
      <c r="R112" s="123">
        <v>0</v>
      </c>
      <c r="S112" s="123">
        <v>0</v>
      </c>
      <c r="T112" s="123">
        <v>0</v>
      </c>
    </row>
    <row r="113" spans="1:20" ht="15">
      <c r="A113" s="121" t="s">
        <v>94</v>
      </c>
      <c r="B113" s="121" t="s">
        <v>95</v>
      </c>
      <c r="C113" s="124">
        <v>0</v>
      </c>
      <c r="D113" s="124">
        <v>0</v>
      </c>
      <c r="E113" s="124">
        <v>0</v>
      </c>
      <c r="F113" s="124">
        <v>0</v>
      </c>
      <c r="G113" s="124">
        <v>0</v>
      </c>
      <c r="H113" s="124">
        <v>0</v>
      </c>
      <c r="I113" s="124">
        <v>0</v>
      </c>
      <c r="J113" s="124">
        <v>0</v>
      </c>
      <c r="K113" s="124">
        <v>0</v>
      </c>
      <c r="L113" s="124">
        <v>3179000</v>
      </c>
      <c r="M113" s="124">
        <v>4107000</v>
      </c>
      <c r="N113" s="124">
        <v>7286000</v>
      </c>
      <c r="O113" s="124">
        <v>3179000</v>
      </c>
      <c r="P113" s="124">
        <v>4107000</v>
      </c>
      <c r="Q113" s="124">
        <v>7286000</v>
      </c>
      <c r="R113" s="123">
        <v>0</v>
      </c>
      <c r="S113" s="123">
        <v>0</v>
      </c>
      <c r="T113" s="123">
        <v>0</v>
      </c>
    </row>
    <row r="114" spans="1:20" ht="15">
      <c r="A114" s="121" t="s">
        <v>94</v>
      </c>
      <c r="B114" s="121" t="s">
        <v>96</v>
      </c>
      <c r="C114" s="124">
        <v>0</v>
      </c>
      <c r="D114" s="124">
        <v>0</v>
      </c>
      <c r="E114" s="124">
        <v>0</v>
      </c>
      <c r="F114" s="124">
        <v>165000</v>
      </c>
      <c r="G114" s="124">
        <v>2000</v>
      </c>
      <c r="H114" s="124">
        <v>167000</v>
      </c>
      <c r="I114" s="124">
        <v>20000</v>
      </c>
      <c r="J114" s="124">
        <v>24000</v>
      </c>
      <c r="K114" s="124">
        <v>44000</v>
      </c>
      <c r="L114" s="124">
        <v>14017000</v>
      </c>
      <c r="M114" s="124">
        <v>1460000</v>
      </c>
      <c r="N114" s="124">
        <v>15477000</v>
      </c>
      <c r="O114" s="124">
        <v>14202000</v>
      </c>
      <c r="P114" s="124">
        <v>1486000</v>
      </c>
      <c r="Q114" s="124">
        <v>15688000</v>
      </c>
      <c r="R114" s="123">
        <v>0.001408252358822701</v>
      </c>
      <c r="S114" s="123">
        <v>0.016150740242261104</v>
      </c>
      <c r="T114" s="123">
        <v>0.0028046914839367667</v>
      </c>
    </row>
    <row r="115" spans="1:20" ht="15">
      <c r="A115" s="121" t="s">
        <v>94</v>
      </c>
      <c r="B115" s="121" t="s">
        <v>97</v>
      </c>
      <c r="C115" s="124">
        <v>16000</v>
      </c>
      <c r="D115" s="124">
        <v>21000</v>
      </c>
      <c r="E115" s="124">
        <v>37000</v>
      </c>
      <c r="F115" s="124">
        <v>0</v>
      </c>
      <c r="G115" s="124">
        <v>0</v>
      </c>
      <c r="H115" s="124">
        <v>0</v>
      </c>
      <c r="I115" s="124">
        <v>66000</v>
      </c>
      <c r="J115" s="124">
        <v>101000</v>
      </c>
      <c r="K115" s="124">
        <v>167000</v>
      </c>
      <c r="L115" s="124">
        <v>251000</v>
      </c>
      <c r="M115" s="124">
        <v>143000</v>
      </c>
      <c r="N115" s="124">
        <v>394000</v>
      </c>
      <c r="O115" s="124">
        <v>333000</v>
      </c>
      <c r="P115" s="124">
        <v>265000</v>
      </c>
      <c r="Q115" s="124">
        <v>598000</v>
      </c>
      <c r="R115" s="123">
        <v>0.1981981981981982</v>
      </c>
      <c r="S115" s="123">
        <v>0.38113207547169814</v>
      </c>
      <c r="T115" s="123">
        <v>0.2792642140468227</v>
      </c>
    </row>
    <row r="116" spans="1:20" ht="15">
      <c r="A116" s="121" t="s">
        <v>94</v>
      </c>
      <c r="B116" s="121" t="s">
        <v>98</v>
      </c>
      <c r="C116" s="124">
        <v>16000</v>
      </c>
      <c r="D116" s="124">
        <v>18000</v>
      </c>
      <c r="E116" s="124">
        <v>34000</v>
      </c>
      <c r="F116" s="124">
        <v>0</v>
      </c>
      <c r="G116" s="124">
        <v>0</v>
      </c>
      <c r="H116" s="124">
        <v>0</v>
      </c>
      <c r="I116" s="124">
        <v>551000</v>
      </c>
      <c r="J116" s="124">
        <v>160000</v>
      </c>
      <c r="K116" s="124">
        <v>711000</v>
      </c>
      <c r="L116" s="124">
        <v>1218000</v>
      </c>
      <c r="M116" s="124">
        <v>193000</v>
      </c>
      <c r="N116" s="124">
        <v>1411000</v>
      </c>
      <c r="O116" s="124">
        <v>1785000</v>
      </c>
      <c r="P116" s="124">
        <v>371000</v>
      </c>
      <c r="Q116" s="124">
        <v>2156000</v>
      </c>
      <c r="R116" s="123">
        <v>0.30868347338935576</v>
      </c>
      <c r="S116" s="123">
        <v>0.431266846361186</v>
      </c>
      <c r="T116" s="123">
        <v>0.3297773654916512</v>
      </c>
    </row>
    <row r="117" spans="1:20" ht="15">
      <c r="A117" s="121" t="s">
        <v>95</v>
      </c>
      <c r="B117" s="121" t="s">
        <v>95</v>
      </c>
      <c r="C117" s="124">
        <v>0</v>
      </c>
      <c r="D117" s="124">
        <v>0</v>
      </c>
      <c r="E117" s="124">
        <v>0</v>
      </c>
      <c r="F117" s="124">
        <v>0</v>
      </c>
      <c r="G117" s="124">
        <v>0</v>
      </c>
      <c r="H117" s="124">
        <v>0</v>
      </c>
      <c r="I117" s="124">
        <v>0</v>
      </c>
      <c r="J117" s="124">
        <v>0</v>
      </c>
      <c r="K117" s="124">
        <v>0</v>
      </c>
      <c r="L117" s="124">
        <v>68573000</v>
      </c>
      <c r="M117" s="124">
        <v>124171000</v>
      </c>
      <c r="N117" s="124">
        <v>192744000</v>
      </c>
      <c r="O117" s="124">
        <v>68573000</v>
      </c>
      <c r="P117" s="124">
        <v>124171000</v>
      </c>
      <c r="Q117" s="124">
        <v>192744000</v>
      </c>
      <c r="R117" s="123">
        <v>0</v>
      </c>
      <c r="S117" s="123">
        <v>0</v>
      </c>
      <c r="T117" s="123">
        <v>0</v>
      </c>
    </row>
    <row r="118" spans="1:20" ht="15">
      <c r="A118" s="121" t="s">
        <v>95</v>
      </c>
      <c r="B118" s="121" t="s">
        <v>96</v>
      </c>
      <c r="C118" s="124">
        <v>0</v>
      </c>
      <c r="D118" s="124">
        <v>2000</v>
      </c>
      <c r="E118" s="124">
        <v>2000</v>
      </c>
      <c r="F118" s="124">
        <v>16000</v>
      </c>
      <c r="G118" s="124">
        <v>3000</v>
      </c>
      <c r="H118" s="124">
        <v>19000</v>
      </c>
      <c r="I118" s="124">
        <v>14000</v>
      </c>
      <c r="J118" s="124">
        <v>68000</v>
      </c>
      <c r="K118" s="124">
        <v>82000</v>
      </c>
      <c r="L118" s="124">
        <v>1769000</v>
      </c>
      <c r="M118" s="124">
        <v>2105000</v>
      </c>
      <c r="N118" s="124">
        <v>3874000</v>
      </c>
      <c r="O118" s="124">
        <v>1799000</v>
      </c>
      <c r="P118" s="124">
        <v>2178000</v>
      </c>
      <c r="Q118" s="124">
        <v>3977000</v>
      </c>
      <c r="R118" s="123">
        <v>0.007782101167315175</v>
      </c>
      <c r="S118" s="123">
        <v>0.031221303948576674</v>
      </c>
      <c r="T118" s="123">
        <v>0.020618556701030927</v>
      </c>
    </row>
    <row r="119" spans="1:20" ht="15">
      <c r="A119" s="121" t="s">
        <v>95</v>
      </c>
      <c r="B119" s="121" t="s">
        <v>97</v>
      </c>
      <c r="C119" s="124">
        <v>81000</v>
      </c>
      <c r="D119" s="124">
        <v>26000</v>
      </c>
      <c r="E119" s="124">
        <v>107000</v>
      </c>
      <c r="F119" s="124">
        <v>0</v>
      </c>
      <c r="G119" s="124">
        <v>0</v>
      </c>
      <c r="H119" s="124">
        <v>0</v>
      </c>
      <c r="I119" s="124">
        <v>47000</v>
      </c>
      <c r="J119" s="124">
        <v>45000</v>
      </c>
      <c r="K119" s="124">
        <v>92000</v>
      </c>
      <c r="L119" s="124">
        <v>262000</v>
      </c>
      <c r="M119" s="124">
        <v>151000</v>
      </c>
      <c r="N119" s="124">
        <v>413000</v>
      </c>
      <c r="O119" s="124">
        <v>390000</v>
      </c>
      <c r="P119" s="124">
        <v>222000</v>
      </c>
      <c r="Q119" s="124">
        <v>612000</v>
      </c>
      <c r="R119" s="123">
        <v>0.12051282051282051</v>
      </c>
      <c r="S119" s="123">
        <v>0.20270270270270271</v>
      </c>
      <c r="T119" s="123">
        <v>0.1503267973856209</v>
      </c>
    </row>
    <row r="120" spans="1:20" ht="15">
      <c r="A120" s="121" t="s">
        <v>95</v>
      </c>
      <c r="B120" s="121" t="s">
        <v>98</v>
      </c>
      <c r="C120" s="124">
        <v>92000</v>
      </c>
      <c r="D120" s="124">
        <v>67000</v>
      </c>
      <c r="E120" s="124">
        <v>159000</v>
      </c>
      <c r="F120" s="124">
        <v>0</v>
      </c>
      <c r="G120" s="124">
        <v>0</v>
      </c>
      <c r="H120" s="124">
        <v>0</v>
      </c>
      <c r="I120" s="124">
        <v>239000</v>
      </c>
      <c r="J120" s="124">
        <v>100000</v>
      </c>
      <c r="K120" s="124">
        <v>339000</v>
      </c>
      <c r="L120" s="124">
        <v>779000</v>
      </c>
      <c r="M120" s="124">
        <v>241000</v>
      </c>
      <c r="N120" s="124">
        <v>1020000</v>
      </c>
      <c r="O120" s="124">
        <v>1110000</v>
      </c>
      <c r="P120" s="124">
        <v>408000</v>
      </c>
      <c r="Q120" s="124">
        <v>1518000</v>
      </c>
      <c r="R120" s="123">
        <v>0.2153153153153153</v>
      </c>
      <c r="S120" s="123">
        <v>0.24509803921568626</v>
      </c>
      <c r="T120" s="123">
        <v>0.22332015810276679</v>
      </c>
    </row>
    <row r="121" spans="1:20" ht="15">
      <c r="A121" s="121" t="s">
        <v>96</v>
      </c>
      <c r="B121" s="121" t="s">
        <v>96</v>
      </c>
      <c r="C121" s="124">
        <v>0</v>
      </c>
      <c r="D121" s="124">
        <v>0</v>
      </c>
      <c r="E121" s="124">
        <v>0</v>
      </c>
      <c r="F121" s="124">
        <v>101974000</v>
      </c>
      <c r="G121" s="124">
        <v>66008000</v>
      </c>
      <c r="H121" s="124">
        <v>167982000</v>
      </c>
      <c r="I121" s="124">
        <v>2027000</v>
      </c>
      <c r="J121" s="124">
        <v>1254000</v>
      </c>
      <c r="K121" s="124">
        <v>3281000</v>
      </c>
      <c r="L121" s="124">
        <v>2150085000</v>
      </c>
      <c r="M121" s="124">
        <v>5444684000</v>
      </c>
      <c r="N121" s="124">
        <v>7594769000</v>
      </c>
      <c r="O121" s="124">
        <v>2254086000</v>
      </c>
      <c r="P121" s="124">
        <v>5511946000</v>
      </c>
      <c r="Q121" s="124">
        <v>7766032000</v>
      </c>
      <c r="R121" s="123">
        <v>0.0008992558402829351</v>
      </c>
      <c r="S121" s="123">
        <v>0.0002275058572779922</v>
      </c>
      <c r="T121" s="123">
        <v>0.00042248087569044266</v>
      </c>
    </row>
    <row r="122" spans="1:20" ht="15">
      <c r="A122" s="121" t="s">
        <v>96</v>
      </c>
      <c r="B122" s="121" t="s">
        <v>97</v>
      </c>
      <c r="C122" s="124">
        <v>957000</v>
      </c>
      <c r="D122" s="124">
        <v>1869000</v>
      </c>
      <c r="E122" s="124">
        <v>2826000</v>
      </c>
      <c r="F122" s="124">
        <v>0</v>
      </c>
      <c r="G122" s="124">
        <v>0</v>
      </c>
      <c r="H122" s="124">
        <v>0</v>
      </c>
      <c r="I122" s="124">
        <v>812000</v>
      </c>
      <c r="J122" s="124">
        <v>2033000</v>
      </c>
      <c r="K122" s="124">
        <v>2845000</v>
      </c>
      <c r="L122" s="124">
        <v>1192000</v>
      </c>
      <c r="M122" s="124">
        <v>1689000</v>
      </c>
      <c r="N122" s="124">
        <v>2881000</v>
      </c>
      <c r="O122" s="124">
        <v>2961000</v>
      </c>
      <c r="P122" s="124">
        <v>5591000</v>
      </c>
      <c r="Q122" s="124">
        <v>8552000</v>
      </c>
      <c r="R122" s="123">
        <v>0.27423167848699764</v>
      </c>
      <c r="S122" s="123">
        <v>0.3636201037381506</v>
      </c>
      <c r="T122" s="123">
        <v>0.3326707202993452</v>
      </c>
    </row>
    <row r="123" spans="1:20" ht="15">
      <c r="A123" s="121" t="s">
        <v>96</v>
      </c>
      <c r="B123" s="121" t="s">
        <v>98</v>
      </c>
      <c r="C123" s="124">
        <v>2506000</v>
      </c>
      <c r="D123" s="124">
        <v>2370000</v>
      </c>
      <c r="E123" s="124">
        <v>4876000</v>
      </c>
      <c r="F123" s="124">
        <v>0</v>
      </c>
      <c r="G123" s="124">
        <v>0</v>
      </c>
      <c r="H123" s="124">
        <v>0</v>
      </c>
      <c r="I123" s="124">
        <v>2155000</v>
      </c>
      <c r="J123" s="124">
        <v>3470000</v>
      </c>
      <c r="K123" s="124">
        <v>5625000</v>
      </c>
      <c r="L123" s="124">
        <v>1690000</v>
      </c>
      <c r="M123" s="124">
        <v>1895000</v>
      </c>
      <c r="N123" s="124">
        <v>3585000</v>
      </c>
      <c r="O123" s="124">
        <v>6351000</v>
      </c>
      <c r="P123" s="124">
        <v>7735000</v>
      </c>
      <c r="Q123" s="124">
        <v>14086000</v>
      </c>
      <c r="R123" s="123">
        <v>0.33931664304833886</v>
      </c>
      <c r="S123" s="123">
        <v>0.4486102133160957</v>
      </c>
      <c r="T123" s="123">
        <v>0.3993326707369019</v>
      </c>
    </row>
    <row r="124" spans="1:20" ht="15">
      <c r="A124" s="121" t="s">
        <v>97</v>
      </c>
      <c r="B124" s="121" t="s">
        <v>97</v>
      </c>
      <c r="C124" s="124">
        <v>0</v>
      </c>
      <c r="D124" s="124">
        <v>0</v>
      </c>
      <c r="E124" s="124">
        <v>0</v>
      </c>
      <c r="F124" s="124">
        <v>3037000</v>
      </c>
      <c r="G124" s="124">
        <v>58000</v>
      </c>
      <c r="H124" s="124">
        <v>3095000</v>
      </c>
      <c r="I124" s="124">
        <v>1515000</v>
      </c>
      <c r="J124" s="124">
        <v>32000</v>
      </c>
      <c r="K124" s="124">
        <v>1547000</v>
      </c>
      <c r="L124" s="124">
        <v>2384052000</v>
      </c>
      <c r="M124" s="124">
        <v>6037163000</v>
      </c>
      <c r="N124" s="124">
        <v>8421215000</v>
      </c>
      <c r="O124" s="124">
        <v>2388604000</v>
      </c>
      <c r="P124" s="124">
        <v>6037253000</v>
      </c>
      <c r="Q124" s="124">
        <v>8425857000</v>
      </c>
      <c r="R124" s="123">
        <v>0.00063426168590524</v>
      </c>
      <c r="S124" s="123">
        <v>5.300423884836365E-06</v>
      </c>
      <c r="T124" s="123">
        <v>0.00018360150190063754</v>
      </c>
    </row>
    <row r="125" spans="1:20" ht="15">
      <c r="A125" s="121" t="s">
        <v>97</v>
      </c>
      <c r="B125" s="121" t="s">
        <v>98</v>
      </c>
      <c r="C125" s="124">
        <v>0</v>
      </c>
      <c r="D125" s="124">
        <v>0</v>
      </c>
      <c r="E125" s="124">
        <v>0</v>
      </c>
      <c r="F125" s="124">
        <v>2451000</v>
      </c>
      <c r="G125" s="124">
        <v>108000</v>
      </c>
      <c r="H125" s="124">
        <v>2559000</v>
      </c>
      <c r="I125" s="124">
        <v>2311000</v>
      </c>
      <c r="J125" s="124">
        <v>139000</v>
      </c>
      <c r="K125" s="124">
        <v>2450000</v>
      </c>
      <c r="L125" s="124">
        <v>807439000</v>
      </c>
      <c r="M125" s="124">
        <v>2044687000</v>
      </c>
      <c r="N125" s="124">
        <v>2852126000</v>
      </c>
      <c r="O125" s="124">
        <v>812201000</v>
      </c>
      <c r="P125" s="124">
        <v>2044934000</v>
      </c>
      <c r="Q125" s="124">
        <v>2857135000</v>
      </c>
      <c r="R125" s="123">
        <v>0.0028453547828677875</v>
      </c>
      <c r="S125" s="123">
        <v>6.797285389161703E-05</v>
      </c>
      <c r="T125" s="123">
        <v>0.0008575023581314849</v>
      </c>
    </row>
    <row r="126" spans="1:20" s="128" customFormat="1" ht="15.75" thickBot="1">
      <c r="A126" s="126" t="s">
        <v>98</v>
      </c>
      <c r="B126" s="126" t="s">
        <v>98</v>
      </c>
      <c r="C126" s="127">
        <v>0</v>
      </c>
      <c r="D126" s="127">
        <v>0</v>
      </c>
      <c r="E126" s="127">
        <v>0</v>
      </c>
      <c r="F126" s="127">
        <v>1033000</v>
      </c>
      <c r="G126" s="127">
        <v>17000</v>
      </c>
      <c r="H126" s="127">
        <v>1050000</v>
      </c>
      <c r="I126" s="127">
        <v>1175000</v>
      </c>
      <c r="J126" s="127">
        <v>1000</v>
      </c>
      <c r="K126" s="127">
        <v>1176000</v>
      </c>
      <c r="L126" s="127">
        <v>2959453000</v>
      </c>
      <c r="M126" s="127">
        <v>7494257000</v>
      </c>
      <c r="N126" s="127">
        <v>10453710000</v>
      </c>
      <c r="O126" s="127">
        <v>2961661000</v>
      </c>
      <c r="P126" s="127">
        <v>7494275000</v>
      </c>
      <c r="Q126" s="127">
        <v>10455936000</v>
      </c>
      <c r="R126" s="123">
        <v>0.00039673683112280574</v>
      </c>
      <c r="S126" s="123">
        <v>1.3343518886083042E-07</v>
      </c>
      <c r="T126" s="123">
        <v>0.00011247199676815161</v>
      </c>
    </row>
    <row r="127" spans="1:20" s="132" customFormat="1" ht="15">
      <c r="A127" s="129"/>
      <c r="B127" s="129" t="s">
        <v>99</v>
      </c>
      <c r="C127" s="130">
        <v>12473000</v>
      </c>
      <c r="D127" s="130">
        <v>11341000</v>
      </c>
      <c r="E127" s="130">
        <v>23814000</v>
      </c>
      <c r="F127" s="130">
        <v>12472000</v>
      </c>
      <c r="G127" s="130">
        <v>3746000</v>
      </c>
      <c r="H127" s="130">
        <v>16218000</v>
      </c>
      <c r="I127" s="130">
        <v>12411000</v>
      </c>
      <c r="J127" s="130">
        <v>16185000</v>
      </c>
      <c r="K127" s="130">
        <v>28596000</v>
      </c>
      <c r="L127" s="130">
        <v>446671000</v>
      </c>
      <c r="M127" s="130">
        <v>396331000</v>
      </c>
      <c r="N127" s="130">
        <v>843002000</v>
      </c>
      <c r="O127" s="130">
        <v>484027000</v>
      </c>
      <c r="P127" s="130">
        <v>427603000</v>
      </c>
      <c r="Q127" s="130">
        <v>911630000</v>
      </c>
      <c r="R127" s="131"/>
      <c r="S127" s="131"/>
      <c r="T127" s="131"/>
    </row>
    <row r="128" spans="1:20" s="132" customFormat="1" ht="15">
      <c r="A128" s="129"/>
      <c r="B128" s="129" t="s">
        <v>100</v>
      </c>
      <c r="C128" s="124">
        <v>0</v>
      </c>
      <c r="D128" s="124">
        <v>0</v>
      </c>
      <c r="E128" s="124">
        <v>0</v>
      </c>
      <c r="F128" s="124">
        <v>108495000</v>
      </c>
      <c r="G128" s="124">
        <v>66191000</v>
      </c>
      <c r="H128" s="124">
        <v>174686000</v>
      </c>
      <c r="I128" s="124">
        <v>7028000</v>
      </c>
      <c r="J128" s="124">
        <v>1426000</v>
      </c>
      <c r="K128" s="124">
        <v>8454000</v>
      </c>
      <c r="L128" s="124">
        <v>15910907000</v>
      </c>
      <c r="M128" s="124">
        <v>34800578000</v>
      </c>
      <c r="N128" s="124">
        <v>50711485000</v>
      </c>
      <c r="O128" s="124">
        <v>16026430000</v>
      </c>
      <c r="P128" s="124">
        <v>34868195000</v>
      </c>
      <c r="Q128" s="124">
        <v>50894625000</v>
      </c>
      <c r="R128" s="133"/>
      <c r="S128" s="133"/>
      <c r="T128" s="133"/>
    </row>
    <row r="129" spans="1:20" s="137" customFormat="1" ht="12.75">
      <c r="A129" s="134"/>
      <c r="B129" s="134" t="s">
        <v>101</v>
      </c>
      <c r="C129" s="135">
        <v>12473000</v>
      </c>
      <c r="D129" s="135">
        <v>11341000</v>
      </c>
      <c r="E129" s="135">
        <v>23814000</v>
      </c>
      <c r="F129" s="135">
        <v>120967000</v>
      </c>
      <c r="G129" s="135">
        <v>69937000</v>
      </c>
      <c r="H129" s="135">
        <v>190904000</v>
      </c>
      <c r="I129" s="135">
        <v>19439000</v>
      </c>
      <c r="J129" s="135">
        <v>17611000</v>
      </c>
      <c r="K129" s="135">
        <v>37050000</v>
      </c>
      <c r="L129" s="135">
        <v>16357578000</v>
      </c>
      <c r="M129" s="135">
        <v>35196909000</v>
      </c>
      <c r="N129" s="135">
        <v>51554487000</v>
      </c>
      <c r="O129" s="135">
        <v>16510457000</v>
      </c>
      <c r="P129" s="135">
        <v>35295798000</v>
      </c>
      <c r="Q129" s="135">
        <v>51806255000</v>
      </c>
      <c r="R129" s="136"/>
      <c r="S129" s="136"/>
      <c r="T129" s="136"/>
    </row>
    <row r="130" spans="1:20" ht="15.75" thickBot="1">
      <c r="A130" s="121"/>
      <c r="B130" s="121"/>
      <c r="C130" s="138"/>
      <c r="D130" s="138"/>
      <c r="E130" s="138"/>
      <c r="F130" s="138"/>
      <c r="G130" s="138"/>
      <c r="H130" s="138"/>
      <c r="I130" s="138"/>
      <c r="J130" s="138"/>
      <c r="K130" s="138"/>
      <c r="L130" s="138"/>
      <c r="M130" s="138"/>
      <c r="N130" s="138"/>
      <c r="O130" s="138"/>
      <c r="P130" s="138"/>
      <c r="Q130" s="138"/>
      <c r="R130" s="123"/>
      <c r="S130" s="123"/>
      <c r="T130" s="123"/>
    </row>
    <row r="131" spans="2:20" ht="15.75" thickTop="1">
      <c r="B131" s="180"/>
      <c r="C131" s="114" t="s">
        <v>71</v>
      </c>
      <c r="D131" s="115"/>
      <c r="E131" s="115"/>
      <c r="F131" s="115"/>
      <c r="G131" s="115"/>
      <c r="H131" s="115"/>
      <c r="I131" s="115"/>
      <c r="J131" s="115"/>
      <c r="K131" s="181"/>
      <c r="L131" s="114" t="s">
        <v>71</v>
      </c>
      <c r="M131" s="115"/>
      <c r="N131" s="115"/>
      <c r="O131" s="115"/>
      <c r="P131" s="115"/>
      <c r="Q131" s="115"/>
      <c r="R131" s="115"/>
      <c r="S131" s="115"/>
      <c r="T131" s="181"/>
    </row>
    <row r="132" spans="2:20" ht="52.5" customHeight="1" thickBot="1">
      <c r="B132" s="179"/>
      <c r="C132" s="231" t="s">
        <v>72</v>
      </c>
      <c r="D132" s="232"/>
      <c r="E132" s="232"/>
      <c r="F132" s="232"/>
      <c r="G132" s="232"/>
      <c r="H132" s="232"/>
      <c r="I132" s="232"/>
      <c r="J132" s="232"/>
      <c r="K132" s="233"/>
      <c r="L132" s="234" t="s">
        <v>72</v>
      </c>
      <c r="M132" s="232"/>
      <c r="N132" s="232"/>
      <c r="O132" s="232"/>
      <c r="P132" s="232"/>
      <c r="Q132" s="232"/>
      <c r="R132" s="232"/>
      <c r="S132" s="232"/>
      <c r="T132" s="233"/>
    </row>
    <row r="133" ht="15.75" thickTop="1"/>
  </sheetData>
  <sheetProtection/>
  <mergeCells count="8">
    <mergeCell ref="C132:K132"/>
    <mergeCell ref="L132:T132"/>
    <mergeCell ref="O5:Q5"/>
    <mergeCell ref="R5:T5"/>
    <mergeCell ref="C5:E5"/>
    <mergeCell ref="F5:H5"/>
    <mergeCell ref="I5:K5"/>
    <mergeCell ref="L5:N5"/>
  </mergeCells>
  <printOptions gridLines="1"/>
  <pageMargins left="0.7" right="0.7" top="0.75" bottom="0.75" header="0.3" footer="0.3"/>
  <pageSetup horizontalDpi="600" verticalDpi="600" orientation="landscape" paperSize="17" scale="64" r:id="rId1"/>
  <rowBreaks count="2" manualBreakCount="2">
    <brk id="48" max="19" man="1"/>
    <brk id="90" max="19" man="1"/>
  </rowBreaks>
  <colBreaks count="1" manualBreakCount="1">
    <brk id="11" max="131" man="1"/>
  </colBreaks>
</worksheet>
</file>

<file path=xl/worksheets/sheet5.xml><?xml version="1.0" encoding="utf-8"?>
<worksheet xmlns="http://schemas.openxmlformats.org/spreadsheetml/2006/main" xmlns:r="http://schemas.openxmlformats.org/officeDocument/2006/relationships">
  <dimension ref="A1:M60"/>
  <sheetViews>
    <sheetView view="pageBreakPreview" zoomScale="85" zoomScaleSheetLayoutView="85" zoomScalePageLayoutView="0" workbookViewId="0" topLeftCell="A1">
      <selection activeCell="B3" sqref="B3"/>
    </sheetView>
  </sheetViews>
  <sheetFormatPr defaultColWidth="9.140625" defaultRowHeight="15"/>
  <cols>
    <col min="1" max="1" width="7.8515625" style="0" customWidth="1"/>
    <col min="2" max="2" width="12.28125" style="0" customWidth="1"/>
    <col min="3" max="4" width="11.7109375" style="0" customWidth="1"/>
    <col min="5" max="5" width="12.00390625" style="0" customWidth="1"/>
    <col min="6" max="6" width="7.140625" style="0" customWidth="1"/>
    <col min="7" max="7" width="7.421875" style="0" customWidth="1"/>
    <col min="8" max="8" width="6.8515625" style="0" customWidth="1"/>
    <col min="9" max="9" width="8.57421875" style="0" customWidth="1"/>
    <col min="10" max="12" width="7.7109375" style="0" customWidth="1"/>
    <col min="13" max="13" width="8.8515625" style="0" customWidth="1"/>
  </cols>
  <sheetData>
    <row r="1" spans="1:13" s="139" customFormat="1" ht="69.75" customHeight="1">
      <c r="A1" s="244" t="s">
        <v>114</v>
      </c>
      <c r="B1" s="244"/>
      <c r="C1" s="244"/>
      <c r="D1" s="244"/>
      <c r="E1" s="244"/>
      <c r="F1" s="244"/>
      <c r="G1" s="244"/>
      <c r="H1" s="244"/>
      <c r="I1" s="244"/>
      <c r="J1" s="244"/>
      <c r="K1" s="244"/>
      <c r="L1" s="244"/>
      <c r="M1" s="244"/>
    </row>
    <row r="2" spans="1:13" ht="16.5" thickBot="1">
      <c r="A2" s="32" t="s">
        <v>102</v>
      </c>
      <c r="J2" s="128"/>
      <c r="K2" s="128"/>
      <c r="L2" s="32" t="s">
        <v>103</v>
      </c>
      <c r="M2" s="128"/>
    </row>
    <row r="3" ht="16.5" hidden="1" thickBot="1">
      <c r="A3" s="32"/>
    </row>
    <row r="4" spans="1:13" s="112" customFormat="1" ht="24.75" customHeight="1">
      <c r="A4" s="118"/>
      <c r="B4" s="140"/>
      <c r="C4" s="245" t="s">
        <v>104</v>
      </c>
      <c r="D4" s="245"/>
      <c r="E4" s="245"/>
      <c r="F4" s="246" t="s">
        <v>105</v>
      </c>
      <c r="G4" s="245"/>
      <c r="H4" s="245"/>
      <c r="I4" s="247"/>
      <c r="J4" s="246" t="s">
        <v>106</v>
      </c>
      <c r="K4" s="245"/>
      <c r="L4" s="245"/>
      <c r="M4" s="247"/>
    </row>
    <row r="5" spans="1:13" s="112" customFormat="1" ht="22.5">
      <c r="A5" s="141" t="s">
        <v>80</v>
      </c>
      <c r="B5" s="142" t="s">
        <v>81</v>
      </c>
      <c r="C5" s="143" t="s">
        <v>82</v>
      </c>
      <c r="D5" s="144" t="s">
        <v>83</v>
      </c>
      <c r="E5" s="145" t="s">
        <v>15</v>
      </c>
      <c r="F5" s="146" t="s">
        <v>36</v>
      </c>
      <c r="G5" s="144" t="s">
        <v>34</v>
      </c>
      <c r="H5" s="144" t="s">
        <v>38</v>
      </c>
      <c r="I5" s="145" t="s">
        <v>107</v>
      </c>
      <c r="J5" s="146" t="s">
        <v>36</v>
      </c>
      <c r="K5" s="144" t="s">
        <v>34</v>
      </c>
      <c r="L5" s="144" t="s">
        <v>38</v>
      </c>
      <c r="M5" s="145" t="s">
        <v>107</v>
      </c>
    </row>
    <row r="6" spans="1:13" s="154" customFormat="1" ht="12.75">
      <c r="A6" s="240" t="s">
        <v>108</v>
      </c>
      <c r="B6" s="147" t="s">
        <v>108</v>
      </c>
      <c r="C6" s="148">
        <v>0</v>
      </c>
      <c r="D6" s="149">
        <v>0</v>
      </c>
      <c r="E6" s="150">
        <v>0</v>
      </c>
      <c r="F6" s="151">
        <v>0</v>
      </c>
      <c r="G6" s="152">
        <v>0</v>
      </c>
      <c r="H6" s="152">
        <v>0</v>
      </c>
      <c r="I6" s="152">
        <v>0</v>
      </c>
      <c r="J6" s="151">
        <v>0</v>
      </c>
      <c r="K6" s="152">
        <v>0</v>
      </c>
      <c r="L6" s="152">
        <v>0</v>
      </c>
      <c r="M6" s="153">
        <v>0</v>
      </c>
    </row>
    <row r="7" spans="1:13" s="154" customFormat="1" ht="12.75">
      <c r="A7" s="240"/>
      <c r="B7" s="155" t="s">
        <v>91</v>
      </c>
      <c r="C7" s="156">
        <v>5000</v>
      </c>
      <c r="D7" s="157">
        <v>60000</v>
      </c>
      <c r="E7" s="158">
        <v>64000</v>
      </c>
      <c r="F7" s="159">
        <v>0.84</v>
      </c>
      <c r="G7" s="160">
        <v>0.15</v>
      </c>
      <c r="H7" s="160">
        <v>0</v>
      </c>
      <c r="I7" s="160">
        <v>0</v>
      </c>
      <c r="J7" s="159">
        <v>0.97</v>
      </c>
      <c r="K7" s="160">
        <v>0.03</v>
      </c>
      <c r="L7" s="160">
        <v>0</v>
      </c>
      <c r="M7" s="161">
        <v>0</v>
      </c>
    </row>
    <row r="8" spans="1:13" s="154" customFormat="1" ht="12.75">
      <c r="A8" s="240"/>
      <c r="B8" s="155" t="s">
        <v>96</v>
      </c>
      <c r="C8" s="156">
        <v>1484000</v>
      </c>
      <c r="D8" s="157">
        <v>2752000</v>
      </c>
      <c r="E8" s="158">
        <v>4235000</v>
      </c>
      <c r="F8" s="159">
        <v>0.5</v>
      </c>
      <c r="G8" s="160">
        <v>0</v>
      </c>
      <c r="H8" s="160">
        <v>0.45</v>
      </c>
      <c r="I8" s="160">
        <v>0.04</v>
      </c>
      <c r="J8" s="159">
        <v>0.46</v>
      </c>
      <c r="K8" s="160">
        <v>0</v>
      </c>
      <c r="L8" s="160">
        <v>0.5</v>
      </c>
      <c r="M8" s="161">
        <v>0.04</v>
      </c>
    </row>
    <row r="9" spans="1:13" s="154" customFormat="1" ht="12.75">
      <c r="A9" s="240"/>
      <c r="B9" s="155" t="s">
        <v>90</v>
      </c>
      <c r="C9" s="156">
        <v>318000</v>
      </c>
      <c r="D9" s="157">
        <v>565000</v>
      </c>
      <c r="E9" s="158">
        <v>883000</v>
      </c>
      <c r="F9" s="159">
        <v>0.88</v>
      </c>
      <c r="G9" s="160">
        <v>0</v>
      </c>
      <c r="H9" s="160">
        <v>0.08</v>
      </c>
      <c r="I9" s="160">
        <v>0.04</v>
      </c>
      <c r="J9" s="159">
        <v>0.74</v>
      </c>
      <c r="K9" s="160">
        <v>0</v>
      </c>
      <c r="L9" s="160">
        <v>0.21</v>
      </c>
      <c r="M9" s="161">
        <v>0.05</v>
      </c>
    </row>
    <row r="10" spans="1:13" s="154" customFormat="1" ht="12.75">
      <c r="A10" s="240"/>
      <c r="B10" s="155" t="s">
        <v>109</v>
      </c>
      <c r="C10" s="156">
        <v>1613000</v>
      </c>
      <c r="D10" s="157">
        <v>990000</v>
      </c>
      <c r="E10" s="158">
        <v>2603000</v>
      </c>
      <c r="F10" s="159">
        <v>0.91</v>
      </c>
      <c r="G10" s="160">
        <v>0</v>
      </c>
      <c r="H10" s="160">
        <v>0.07</v>
      </c>
      <c r="I10" s="160">
        <v>0.02</v>
      </c>
      <c r="J10" s="159">
        <v>0.9</v>
      </c>
      <c r="K10" s="160">
        <v>0</v>
      </c>
      <c r="L10" s="160">
        <v>0.06</v>
      </c>
      <c r="M10" s="161">
        <v>0.04</v>
      </c>
    </row>
    <row r="11" spans="1:13" s="154" customFormat="1" ht="12.75">
      <c r="A11" s="240"/>
      <c r="B11" s="155" t="s">
        <v>110</v>
      </c>
      <c r="C11" s="156">
        <v>486000</v>
      </c>
      <c r="D11" s="157">
        <v>272000</v>
      </c>
      <c r="E11" s="158">
        <v>758000</v>
      </c>
      <c r="F11" s="159">
        <v>0.63</v>
      </c>
      <c r="G11" s="160">
        <v>0</v>
      </c>
      <c r="H11" s="160">
        <v>0.37</v>
      </c>
      <c r="I11" s="160">
        <v>0</v>
      </c>
      <c r="J11" s="159">
        <v>0.63</v>
      </c>
      <c r="K11" s="160">
        <v>0</v>
      </c>
      <c r="L11" s="160">
        <v>0.37</v>
      </c>
      <c r="M11" s="161">
        <v>0</v>
      </c>
    </row>
    <row r="12" spans="1:13" s="154" customFormat="1" ht="12.75">
      <c r="A12" s="241"/>
      <c r="B12" s="162" t="s">
        <v>111</v>
      </c>
      <c r="C12" s="163">
        <v>165000</v>
      </c>
      <c r="D12" s="164">
        <v>77000</v>
      </c>
      <c r="E12" s="165">
        <v>241000</v>
      </c>
      <c r="F12" s="159">
        <v>0.93</v>
      </c>
      <c r="G12" s="160">
        <v>0</v>
      </c>
      <c r="H12" s="160">
        <v>0.07</v>
      </c>
      <c r="I12" s="160">
        <v>0</v>
      </c>
      <c r="J12" s="159">
        <v>0.9</v>
      </c>
      <c r="K12" s="160">
        <v>0</v>
      </c>
      <c r="L12" s="160">
        <v>0.08</v>
      </c>
      <c r="M12" s="161">
        <v>0.02</v>
      </c>
    </row>
    <row r="13" spans="1:13" s="154" customFormat="1" ht="12.75">
      <c r="A13" s="239" t="s">
        <v>91</v>
      </c>
      <c r="B13" s="166" t="s">
        <v>108</v>
      </c>
      <c r="C13" s="148">
        <v>5000</v>
      </c>
      <c r="D13" s="149">
        <v>60000</v>
      </c>
      <c r="E13" s="150">
        <v>64000</v>
      </c>
      <c r="F13" s="151">
        <v>0.84</v>
      </c>
      <c r="G13" s="152">
        <v>0.15</v>
      </c>
      <c r="H13" s="152">
        <v>0</v>
      </c>
      <c r="I13" s="152">
        <v>0</v>
      </c>
      <c r="J13" s="151">
        <v>0.97</v>
      </c>
      <c r="K13" s="152">
        <v>0.03</v>
      </c>
      <c r="L13" s="152">
        <v>0</v>
      </c>
      <c r="M13" s="153">
        <v>0</v>
      </c>
    </row>
    <row r="14" spans="1:13" s="154" customFormat="1" ht="12.75">
      <c r="A14" s="240"/>
      <c r="B14" s="167" t="s">
        <v>91</v>
      </c>
      <c r="C14" s="156">
        <v>0</v>
      </c>
      <c r="D14" s="157">
        <v>0</v>
      </c>
      <c r="E14" s="158">
        <v>0</v>
      </c>
      <c r="F14" s="159">
        <v>0</v>
      </c>
      <c r="G14" s="160">
        <v>0</v>
      </c>
      <c r="H14" s="160">
        <v>0</v>
      </c>
      <c r="I14" s="160">
        <v>0</v>
      </c>
      <c r="J14" s="159">
        <v>0</v>
      </c>
      <c r="K14" s="160">
        <v>0</v>
      </c>
      <c r="L14" s="160">
        <v>0</v>
      </c>
      <c r="M14" s="161">
        <v>0</v>
      </c>
    </row>
    <row r="15" spans="1:13" s="154" customFormat="1" ht="12.75">
      <c r="A15" s="240"/>
      <c r="B15" s="167" t="s">
        <v>96</v>
      </c>
      <c r="C15" s="156">
        <v>187000</v>
      </c>
      <c r="D15" s="157">
        <v>762000</v>
      </c>
      <c r="E15" s="158">
        <v>949000</v>
      </c>
      <c r="F15" s="159">
        <v>0.06</v>
      </c>
      <c r="G15" s="160">
        <v>0</v>
      </c>
      <c r="H15" s="160">
        <v>0.91</v>
      </c>
      <c r="I15" s="160">
        <v>0.03</v>
      </c>
      <c r="J15" s="159">
        <v>0.23</v>
      </c>
      <c r="K15" s="160">
        <v>0</v>
      </c>
      <c r="L15" s="160">
        <v>0.76</v>
      </c>
      <c r="M15" s="161">
        <v>0.02</v>
      </c>
    </row>
    <row r="16" spans="1:13" s="154" customFormat="1" ht="12.75">
      <c r="A16" s="240"/>
      <c r="B16" s="167" t="s">
        <v>90</v>
      </c>
      <c r="C16" s="156">
        <v>2000</v>
      </c>
      <c r="D16" s="157">
        <v>12000</v>
      </c>
      <c r="E16" s="158">
        <v>14000</v>
      </c>
      <c r="F16" s="159">
        <v>0.02</v>
      </c>
      <c r="G16" s="160">
        <v>0</v>
      </c>
      <c r="H16" s="160">
        <v>0.98</v>
      </c>
      <c r="I16" s="160">
        <v>0</v>
      </c>
      <c r="J16" s="159">
        <v>0.07</v>
      </c>
      <c r="K16" s="160">
        <v>0</v>
      </c>
      <c r="L16" s="160">
        <v>0.93</v>
      </c>
      <c r="M16" s="161">
        <v>0</v>
      </c>
    </row>
    <row r="17" spans="1:13" s="154" customFormat="1" ht="12.75">
      <c r="A17" s="240"/>
      <c r="B17" s="167" t="s">
        <v>109</v>
      </c>
      <c r="C17" s="156">
        <v>28000</v>
      </c>
      <c r="D17" s="157">
        <v>0</v>
      </c>
      <c r="E17" s="158">
        <v>28000</v>
      </c>
      <c r="F17" s="159">
        <v>0.87</v>
      </c>
      <c r="G17" s="160">
        <v>0</v>
      </c>
      <c r="H17" s="160">
        <v>0.07</v>
      </c>
      <c r="I17" s="160">
        <v>0.06</v>
      </c>
      <c r="J17" s="159">
        <v>1</v>
      </c>
      <c r="K17" s="160">
        <v>0</v>
      </c>
      <c r="L17" s="160">
        <v>0</v>
      </c>
      <c r="M17" s="161">
        <v>0</v>
      </c>
    </row>
    <row r="18" spans="1:13" s="154" customFormat="1" ht="12.75">
      <c r="A18" s="240"/>
      <c r="B18" s="167" t="s">
        <v>110</v>
      </c>
      <c r="C18" s="156">
        <v>6000</v>
      </c>
      <c r="D18" s="157">
        <v>0</v>
      </c>
      <c r="E18" s="158">
        <v>6000</v>
      </c>
      <c r="F18" s="159">
        <v>0.6</v>
      </c>
      <c r="G18" s="160">
        <v>0</v>
      </c>
      <c r="H18" s="160">
        <v>0.35</v>
      </c>
      <c r="I18" s="160">
        <v>0.05</v>
      </c>
      <c r="J18" s="159">
        <v>0</v>
      </c>
      <c r="K18" s="160">
        <v>0</v>
      </c>
      <c r="L18" s="160">
        <v>0</v>
      </c>
      <c r="M18" s="161">
        <v>0</v>
      </c>
    </row>
    <row r="19" spans="1:13" s="154" customFormat="1" ht="12.75">
      <c r="A19" s="241"/>
      <c r="B19" s="168" t="s">
        <v>111</v>
      </c>
      <c r="C19" s="163">
        <v>3000</v>
      </c>
      <c r="D19" s="164">
        <v>0</v>
      </c>
      <c r="E19" s="165">
        <v>3000</v>
      </c>
      <c r="F19" s="169">
        <v>0.81</v>
      </c>
      <c r="G19" s="170">
        <v>0</v>
      </c>
      <c r="H19" s="170">
        <v>0.13</v>
      </c>
      <c r="I19" s="170">
        <v>0.06</v>
      </c>
      <c r="J19" s="169">
        <v>0</v>
      </c>
      <c r="K19" s="170">
        <v>0</v>
      </c>
      <c r="L19" s="170">
        <v>0</v>
      </c>
      <c r="M19" s="171">
        <v>0</v>
      </c>
    </row>
    <row r="20" spans="1:13" s="154" customFormat="1" ht="12.75">
      <c r="A20" s="239" t="s">
        <v>96</v>
      </c>
      <c r="B20" s="147" t="s">
        <v>108</v>
      </c>
      <c r="C20" s="148">
        <v>1484000</v>
      </c>
      <c r="D20" s="149">
        <v>2752000</v>
      </c>
      <c r="E20" s="150">
        <v>4235000</v>
      </c>
      <c r="F20" s="159">
        <v>0.5</v>
      </c>
      <c r="G20" s="160">
        <v>0</v>
      </c>
      <c r="H20" s="160">
        <v>0.45</v>
      </c>
      <c r="I20" s="160">
        <v>0.04</v>
      </c>
      <c r="J20" s="159">
        <v>0.46</v>
      </c>
      <c r="K20" s="160">
        <v>0</v>
      </c>
      <c r="L20" s="160">
        <v>0.5</v>
      </c>
      <c r="M20" s="161">
        <v>0.04</v>
      </c>
    </row>
    <row r="21" spans="1:13" s="154" customFormat="1" ht="12.75">
      <c r="A21" s="240"/>
      <c r="B21" s="155" t="s">
        <v>91</v>
      </c>
      <c r="C21" s="156">
        <v>187000</v>
      </c>
      <c r="D21" s="157">
        <v>762000</v>
      </c>
      <c r="E21" s="158">
        <v>949000</v>
      </c>
      <c r="F21" s="159">
        <v>0.06</v>
      </c>
      <c r="G21" s="160">
        <v>0</v>
      </c>
      <c r="H21" s="160">
        <v>0.91</v>
      </c>
      <c r="I21" s="160">
        <v>0.03</v>
      </c>
      <c r="J21" s="159">
        <v>0.23</v>
      </c>
      <c r="K21" s="160">
        <v>0</v>
      </c>
      <c r="L21" s="160">
        <v>0.76</v>
      </c>
      <c r="M21" s="161">
        <v>0.02</v>
      </c>
    </row>
    <row r="22" spans="1:13" s="154" customFormat="1" ht="12.75">
      <c r="A22" s="240"/>
      <c r="B22" s="155" t="s">
        <v>96</v>
      </c>
      <c r="C22" s="156">
        <v>0</v>
      </c>
      <c r="D22" s="157">
        <v>0</v>
      </c>
      <c r="E22" s="158">
        <v>0</v>
      </c>
      <c r="F22" s="159">
        <v>0</v>
      </c>
      <c r="G22" s="160">
        <v>0</v>
      </c>
      <c r="H22" s="160">
        <v>0</v>
      </c>
      <c r="I22" s="160">
        <v>0</v>
      </c>
      <c r="J22" s="159">
        <v>0</v>
      </c>
      <c r="K22" s="160">
        <v>0</v>
      </c>
      <c r="L22" s="160">
        <v>0</v>
      </c>
      <c r="M22" s="161">
        <v>0</v>
      </c>
    </row>
    <row r="23" spans="1:13" s="154" customFormat="1" ht="12.75">
      <c r="A23" s="240"/>
      <c r="B23" s="155" t="s">
        <v>90</v>
      </c>
      <c r="C23" s="156">
        <v>4000</v>
      </c>
      <c r="D23" s="157">
        <v>1000</v>
      </c>
      <c r="E23" s="158">
        <v>5000</v>
      </c>
      <c r="F23" s="159">
        <v>0.9</v>
      </c>
      <c r="G23" s="160">
        <v>0.1</v>
      </c>
      <c r="H23" s="160">
        <v>0</v>
      </c>
      <c r="I23" s="160">
        <v>0</v>
      </c>
      <c r="J23" s="159">
        <v>0.97</v>
      </c>
      <c r="K23" s="160">
        <v>0.03</v>
      </c>
      <c r="L23" s="160">
        <v>0</v>
      </c>
      <c r="M23" s="161">
        <v>0</v>
      </c>
    </row>
    <row r="24" spans="1:13" s="154" customFormat="1" ht="12.75">
      <c r="A24" s="240"/>
      <c r="B24" s="155" t="s">
        <v>109</v>
      </c>
      <c r="C24" s="156">
        <v>877000</v>
      </c>
      <c r="D24" s="157">
        <v>1848000</v>
      </c>
      <c r="E24" s="158">
        <v>2725000</v>
      </c>
      <c r="F24" s="159">
        <v>0.84</v>
      </c>
      <c r="G24" s="160">
        <v>0.06</v>
      </c>
      <c r="H24" s="160">
        <v>0.09</v>
      </c>
      <c r="I24" s="160">
        <v>0.01</v>
      </c>
      <c r="J24" s="159">
        <v>0.89</v>
      </c>
      <c r="K24" s="160">
        <v>0.04</v>
      </c>
      <c r="L24" s="160">
        <v>0.05</v>
      </c>
      <c r="M24" s="161">
        <v>0.02</v>
      </c>
    </row>
    <row r="25" spans="1:13" s="154" customFormat="1" ht="12.75">
      <c r="A25" s="240"/>
      <c r="B25" s="155" t="s">
        <v>110</v>
      </c>
      <c r="C25" s="156">
        <v>379000</v>
      </c>
      <c r="D25" s="157">
        <v>676000</v>
      </c>
      <c r="E25" s="158">
        <v>1055000</v>
      </c>
      <c r="F25" s="159">
        <v>0.94</v>
      </c>
      <c r="G25" s="160">
        <v>0.01</v>
      </c>
      <c r="H25" s="160">
        <v>0.03</v>
      </c>
      <c r="I25" s="160">
        <v>0.02</v>
      </c>
      <c r="J25" s="159">
        <v>0.99</v>
      </c>
      <c r="K25" s="160">
        <v>0</v>
      </c>
      <c r="L25" s="160">
        <v>0.01</v>
      </c>
      <c r="M25" s="161">
        <v>0</v>
      </c>
    </row>
    <row r="26" spans="1:13" s="154" customFormat="1" ht="12.75">
      <c r="A26" s="241"/>
      <c r="B26" s="162" t="s">
        <v>111</v>
      </c>
      <c r="C26" s="163">
        <v>7000</v>
      </c>
      <c r="D26" s="164">
        <v>34000</v>
      </c>
      <c r="E26" s="165">
        <v>41000</v>
      </c>
      <c r="F26" s="159">
        <v>0.94</v>
      </c>
      <c r="G26" s="160">
        <v>0.05</v>
      </c>
      <c r="H26" s="160">
        <v>0.01</v>
      </c>
      <c r="I26" s="160">
        <v>0</v>
      </c>
      <c r="J26" s="159">
        <v>0.98</v>
      </c>
      <c r="K26" s="160">
        <v>0.01</v>
      </c>
      <c r="L26" s="160">
        <v>0.01</v>
      </c>
      <c r="M26" s="161">
        <v>0</v>
      </c>
    </row>
    <row r="27" spans="1:13" s="154" customFormat="1" ht="12.75">
      <c r="A27" s="239" t="s">
        <v>90</v>
      </c>
      <c r="B27" s="147" t="s">
        <v>108</v>
      </c>
      <c r="C27" s="148">
        <v>318000</v>
      </c>
      <c r="D27" s="149">
        <v>565000</v>
      </c>
      <c r="E27" s="150">
        <v>883000</v>
      </c>
      <c r="F27" s="151">
        <v>0.88</v>
      </c>
      <c r="G27" s="152">
        <v>0</v>
      </c>
      <c r="H27" s="152">
        <v>0.08</v>
      </c>
      <c r="I27" s="152">
        <v>0.04</v>
      </c>
      <c r="J27" s="151">
        <v>0.74</v>
      </c>
      <c r="K27" s="152">
        <v>0</v>
      </c>
      <c r="L27" s="152">
        <v>0.21</v>
      </c>
      <c r="M27" s="153">
        <v>0.05</v>
      </c>
    </row>
    <row r="28" spans="1:13" s="154" customFormat="1" ht="12.75">
      <c r="A28" s="240"/>
      <c r="B28" s="155" t="s">
        <v>91</v>
      </c>
      <c r="C28" s="156">
        <v>2000</v>
      </c>
      <c r="D28" s="157">
        <v>12000</v>
      </c>
      <c r="E28" s="158">
        <v>14000</v>
      </c>
      <c r="F28" s="159">
        <v>0.02</v>
      </c>
      <c r="G28" s="160">
        <v>0</v>
      </c>
      <c r="H28" s="160">
        <v>0.98</v>
      </c>
      <c r="I28" s="160">
        <v>0</v>
      </c>
      <c r="J28" s="159">
        <v>0.07</v>
      </c>
      <c r="K28" s="160">
        <v>0</v>
      </c>
      <c r="L28" s="160">
        <v>0.93</v>
      </c>
      <c r="M28" s="161">
        <v>0</v>
      </c>
    </row>
    <row r="29" spans="1:13" s="154" customFormat="1" ht="10.5" customHeight="1">
      <c r="A29" s="240"/>
      <c r="B29" s="155" t="s">
        <v>96</v>
      </c>
      <c r="C29" s="156">
        <v>4000</v>
      </c>
      <c r="D29" s="157">
        <v>1000</v>
      </c>
      <c r="E29" s="158">
        <v>5000</v>
      </c>
      <c r="F29" s="159">
        <v>0.9</v>
      </c>
      <c r="G29" s="160">
        <v>0.1</v>
      </c>
      <c r="H29" s="160">
        <v>0</v>
      </c>
      <c r="I29" s="160">
        <v>0</v>
      </c>
      <c r="J29" s="159">
        <v>0.97</v>
      </c>
      <c r="K29" s="160">
        <v>0.03</v>
      </c>
      <c r="L29" s="160">
        <v>0</v>
      </c>
      <c r="M29" s="161">
        <v>0</v>
      </c>
    </row>
    <row r="30" spans="1:13" s="154" customFormat="1" ht="12.75">
      <c r="A30" s="240"/>
      <c r="B30" s="155" t="s">
        <v>90</v>
      </c>
      <c r="C30" s="156">
        <v>0</v>
      </c>
      <c r="D30" s="157">
        <v>0</v>
      </c>
      <c r="E30" s="158">
        <v>0</v>
      </c>
      <c r="F30" s="159">
        <v>0</v>
      </c>
      <c r="G30" s="160">
        <v>0</v>
      </c>
      <c r="H30" s="160">
        <v>0</v>
      </c>
      <c r="I30" s="160">
        <v>0</v>
      </c>
      <c r="J30" s="159">
        <v>0</v>
      </c>
      <c r="K30" s="160">
        <v>0</v>
      </c>
      <c r="L30" s="160">
        <v>0</v>
      </c>
      <c r="M30" s="161">
        <v>0</v>
      </c>
    </row>
    <row r="31" spans="1:13" s="154" customFormat="1" ht="12.75">
      <c r="A31" s="240"/>
      <c r="B31" s="155" t="s">
        <v>109</v>
      </c>
      <c r="C31" s="156">
        <v>205000</v>
      </c>
      <c r="D31" s="157">
        <v>1000</v>
      </c>
      <c r="E31" s="158">
        <v>207000</v>
      </c>
      <c r="F31" s="159">
        <v>0.84</v>
      </c>
      <c r="G31" s="160">
        <v>0.07</v>
      </c>
      <c r="H31" s="160">
        <v>0.09</v>
      </c>
      <c r="I31" s="160">
        <v>0</v>
      </c>
      <c r="J31" s="159">
        <v>0.97</v>
      </c>
      <c r="K31" s="160">
        <v>0</v>
      </c>
      <c r="L31" s="160">
        <v>0.03</v>
      </c>
      <c r="M31" s="161">
        <v>0</v>
      </c>
    </row>
    <row r="32" spans="1:13" s="154" customFormat="1" ht="12.75">
      <c r="A32" s="240"/>
      <c r="B32" s="155" t="s">
        <v>110</v>
      </c>
      <c r="C32" s="156">
        <v>54000</v>
      </c>
      <c r="D32" s="157">
        <v>1000</v>
      </c>
      <c r="E32" s="158">
        <v>55000</v>
      </c>
      <c r="F32" s="159">
        <v>0.94</v>
      </c>
      <c r="G32" s="160">
        <v>0.02</v>
      </c>
      <c r="H32" s="160">
        <v>0.04</v>
      </c>
      <c r="I32" s="160">
        <v>0</v>
      </c>
      <c r="J32" s="159">
        <v>0.98</v>
      </c>
      <c r="K32" s="160">
        <v>0</v>
      </c>
      <c r="L32" s="160">
        <v>0.02</v>
      </c>
      <c r="M32" s="161">
        <v>0</v>
      </c>
    </row>
    <row r="33" spans="1:13" s="154" customFormat="1" ht="12.75">
      <c r="A33" s="241"/>
      <c r="B33" s="162" t="s">
        <v>111</v>
      </c>
      <c r="C33" s="163">
        <v>0</v>
      </c>
      <c r="D33" s="164">
        <v>0</v>
      </c>
      <c r="E33" s="165">
        <v>0</v>
      </c>
      <c r="F33" s="169">
        <v>0.99</v>
      </c>
      <c r="G33" s="170">
        <v>0.01</v>
      </c>
      <c r="H33" s="170">
        <v>0</v>
      </c>
      <c r="I33" s="170">
        <v>0</v>
      </c>
      <c r="J33" s="169">
        <v>0</v>
      </c>
      <c r="K33" s="170">
        <v>0</v>
      </c>
      <c r="L33" s="170">
        <v>0</v>
      </c>
      <c r="M33" s="171">
        <v>0</v>
      </c>
    </row>
    <row r="34" spans="1:13" s="154" customFormat="1" ht="12.75">
      <c r="A34" s="239" t="s">
        <v>109</v>
      </c>
      <c r="B34" s="147" t="s">
        <v>108</v>
      </c>
      <c r="C34" s="148">
        <v>1613000</v>
      </c>
      <c r="D34" s="149">
        <v>990000</v>
      </c>
      <c r="E34" s="150">
        <v>2603000</v>
      </c>
      <c r="F34" s="159">
        <v>0.91</v>
      </c>
      <c r="G34" s="160">
        <v>0</v>
      </c>
      <c r="H34" s="160">
        <v>0.07</v>
      </c>
      <c r="I34" s="160">
        <v>0.02</v>
      </c>
      <c r="J34" s="159">
        <v>0.9</v>
      </c>
      <c r="K34" s="160">
        <v>0</v>
      </c>
      <c r="L34" s="160">
        <v>0.06</v>
      </c>
      <c r="M34" s="161">
        <v>0.04</v>
      </c>
    </row>
    <row r="35" spans="1:13" s="154" customFormat="1" ht="12.75">
      <c r="A35" s="240"/>
      <c r="B35" s="155" t="s">
        <v>91</v>
      </c>
      <c r="C35" s="156">
        <v>28000</v>
      </c>
      <c r="D35" s="157">
        <v>0</v>
      </c>
      <c r="E35" s="158">
        <v>28000</v>
      </c>
      <c r="F35" s="159">
        <v>0.87</v>
      </c>
      <c r="G35" s="160">
        <v>0</v>
      </c>
      <c r="H35" s="160">
        <v>0.07</v>
      </c>
      <c r="I35" s="160">
        <v>0.06</v>
      </c>
      <c r="J35" s="159">
        <v>1</v>
      </c>
      <c r="K35" s="160">
        <v>0</v>
      </c>
      <c r="L35" s="160">
        <v>0</v>
      </c>
      <c r="M35" s="161">
        <v>0</v>
      </c>
    </row>
    <row r="36" spans="1:13" s="154" customFormat="1" ht="12.75">
      <c r="A36" s="240"/>
      <c r="B36" s="155" t="s">
        <v>96</v>
      </c>
      <c r="C36" s="156">
        <v>877000</v>
      </c>
      <c r="D36" s="157">
        <v>1848000</v>
      </c>
      <c r="E36" s="158">
        <v>2725000</v>
      </c>
      <c r="F36" s="159">
        <v>0.84</v>
      </c>
      <c r="G36" s="160">
        <v>0.06</v>
      </c>
      <c r="H36" s="160">
        <v>0.09</v>
      </c>
      <c r="I36" s="160">
        <v>0.01</v>
      </c>
      <c r="J36" s="159">
        <v>0.89</v>
      </c>
      <c r="K36" s="160">
        <v>0.04</v>
      </c>
      <c r="L36" s="160">
        <v>0.05</v>
      </c>
      <c r="M36" s="161">
        <v>0.02</v>
      </c>
    </row>
    <row r="37" spans="1:13" s="154" customFormat="1" ht="12.75">
      <c r="A37" s="240"/>
      <c r="B37" s="155" t="s">
        <v>90</v>
      </c>
      <c r="C37" s="156">
        <v>205000</v>
      </c>
      <c r="D37" s="157">
        <v>1000</v>
      </c>
      <c r="E37" s="158">
        <v>207000</v>
      </c>
      <c r="F37" s="159">
        <v>0.84</v>
      </c>
      <c r="G37" s="160">
        <v>0.07</v>
      </c>
      <c r="H37" s="160">
        <v>0.09</v>
      </c>
      <c r="I37" s="160">
        <v>0</v>
      </c>
      <c r="J37" s="159">
        <v>0.97</v>
      </c>
      <c r="K37" s="160">
        <v>0</v>
      </c>
      <c r="L37" s="160">
        <v>0.03</v>
      </c>
      <c r="M37" s="161">
        <v>0</v>
      </c>
    </row>
    <row r="38" spans="1:13" s="154" customFormat="1" ht="12.75">
      <c r="A38" s="240"/>
      <c r="B38" s="155" t="s">
        <v>109</v>
      </c>
      <c r="C38" s="156">
        <v>446000</v>
      </c>
      <c r="D38" s="157">
        <v>84000</v>
      </c>
      <c r="E38" s="158">
        <v>530000</v>
      </c>
      <c r="F38" s="159">
        <v>0.8</v>
      </c>
      <c r="G38" s="160">
        <v>0.17</v>
      </c>
      <c r="H38" s="160">
        <v>0.03</v>
      </c>
      <c r="I38" s="160">
        <v>0</v>
      </c>
      <c r="J38" s="159">
        <v>0.99</v>
      </c>
      <c r="K38" s="160">
        <v>0.01</v>
      </c>
      <c r="L38" s="160">
        <v>0</v>
      </c>
      <c r="M38" s="161">
        <v>0</v>
      </c>
    </row>
    <row r="39" spans="1:13" s="154" customFormat="1" ht="12.75">
      <c r="A39" s="240"/>
      <c r="B39" s="155" t="s">
        <v>110</v>
      </c>
      <c r="C39" s="156">
        <v>139000</v>
      </c>
      <c r="D39" s="157">
        <v>3000</v>
      </c>
      <c r="E39" s="158">
        <v>141000</v>
      </c>
      <c r="F39" s="159">
        <v>0.93</v>
      </c>
      <c r="G39" s="160">
        <v>0.01</v>
      </c>
      <c r="H39" s="160">
        <v>0.06</v>
      </c>
      <c r="I39" s="160">
        <v>0</v>
      </c>
      <c r="J39" s="159">
        <v>1</v>
      </c>
      <c r="K39" s="160">
        <v>0</v>
      </c>
      <c r="L39" s="160">
        <v>0</v>
      </c>
      <c r="M39" s="161">
        <v>0</v>
      </c>
    </row>
    <row r="40" spans="1:13" s="154" customFormat="1" ht="12.75">
      <c r="A40" s="241"/>
      <c r="B40" s="162" t="s">
        <v>111</v>
      </c>
      <c r="C40" s="163">
        <v>12000</v>
      </c>
      <c r="D40" s="164">
        <v>0</v>
      </c>
      <c r="E40" s="165">
        <v>12000</v>
      </c>
      <c r="F40" s="159">
        <v>0.94</v>
      </c>
      <c r="G40" s="160">
        <v>0.04</v>
      </c>
      <c r="H40" s="160">
        <v>0.03</v>
      </c>
      <c r="I40" s="160">
        <v>0</v>
      </c>
      <c r="J40" s="159">
        <v>1</v>
      </c>
      <c r="K40" s="160">
        <v>0</v>
      </c>
      <c r="L40" s="160">
        <v>0</v>
      </c>
      <c r="M40" s="161">
        <v>0</v>
      </c>
    </row>
    <row r="41" spans="1:13" s="154" customFormat="1" ht="12.75">
      <c r="A41" s="239" t="s">
        <v>110</v>
      </c>
      <c r="B41" s="147" t="s">
        <v>108</v>
      </c>
      <c r="C41" s="148">
        <v>486000</v>
      </c>
      <c r="D41" s="149">
        <v>272000</v>
      </c>
      <c r="E41" s="150">
        <v>758000</v>
      </c>
      <c r="F41" s="151">
        <v>0.63</v>
      </c>
      <c r="G41" s="152">
        <v>0</v>
      </c>
      <c r="H41" s="152">
        <v>0.37</v>
      </c>
      <c r="I41" s="152">
        <v>0</v>
      </c>
      <c r="J41" s="151">
        <v>0.63</v>
      </c>
      <c r="K41" s="152">
        <v>0</v>
      </c>
      <c r="L41" s="152">
        <v>0.37</v>
      </c>
      <c r="M41" s="153">
        <v>0</v>
      </c>
    </row>
    <row r="42" spans="1:13" s="154" customFormat="1" ht="12.75">
      <c r="A42" s="240"/>
      <c r="B42" s="155" t="s">
        <v>91</v>
      </c>
      <c r="C42" s="156">
        <v>6000</v>
      </c>
      <c r="D42" s="157">
        <v>0</v>
      </c>
      <c r="E42" s="158">
        <v>6000</v>
      </c>
      <c r="F42" s="159">
        <v>0.6</v>
      </c>
      <c r="G42" s="160">
        <v>0</v>
      </c>
      <c r="H42" s="160">
        <v>0.35</v>
      </c>
      <c r="I42" s="160">
        <v>0.05</v>
      </c>
      <c r="J42" s="159">
        <v>0</v>
      </c>
      <c r="K42" s="160">
        <v>0</v>
      </c>
      <c r="L42" s="160">
        <v>0</v>
      </c>
      <c r="M42" s="161">
        <v>0</v>
      </c>
    </row>
    <row r="43" spans="1:13" s="154" customFormat="1" ht="12.75">
      <c r="A43" s="240"/>
      <c r="B43" s="155" t="s">
        <v>96</v>
      </c>
      <c r="C43" s="156">
        <v>379000</v>
      </c>
      <c r="D43" s="157">
        <v>676000</v>
      </c>
      <c r="E43" s="158">
        <v>1055000</v>
      </c>
      <c r="F43" s="159">
        <v>0.94</v>
      </c>
      <c r="G43" s="160">
        <v>0.01</v>
      </c>
      <c r="H43" s="160">
        <v>0.03</v>
      </c>
      <c r="I43" s="160">
        <v>0.02</v>
      </c>
      <c r="J43" s="159">
        <v>0.99</v>
      </c>
      <c r="K43" s="160">
        <v>0</v>
      </c>
      <c r="L43" s="160">
        <v>0.01</v>
      </c>
      <c r="M43" s="161">
        <v>0</v>
      </c>
    </row>
    <row r="44" spans="1:13" s="154" customFormat="1" ht="12.75">
      <c r="A44" s="240"/>
      <c r="B44" s="155" t="s">
        <v>90</v>
      </c>
      <c r="C44" s="156">
        <v>54000</v>
      </c>
      <c r="D44" s="157">
        <v>1000</v>
      </c>
      <c r="E44" s="158">
        <v>55000</v>
      </c>
      <c r="F44" s="159">
        <v>0.94</v>
      </c>
      <c r="G44" s="160">
        <v>0.02</v>
      </c>
      <c r="H44" s="160">
        <v>0.04</v>
      </c>
      <c r="I44" s="160">
        <v>0</v>
      </c>
      <c r="J44" s="159">
        <v>0.98</v>
      </c>
      <c r="K44" s="160">
        <v>0</v>
      </c>
      <c r="L44" s="160">
        <v>0.02</v>
      </c>
      <c r="M44" s="161">
        <v>0</v>
      </c>
    </row>
    <row r="45" spans="1:13" s="154" customFormat="1" ht="12.75">
      <c r="A45" s="240"/>
      <c r="B45" s="155" t="s">
        <v>109</v>
      </c>
      <c r="C45" s="156">
        <v>139000</v>
      </c>
      <c r="D45" s="157">
        <v>3000</v>
      </c>
      <c r="E45" s="158">
        <v>141000</v>
      </c>
      <c r="F45" s="159">
        <v>0.93</v>
      </c>
      <c r="G45" s="160">
        <v>0.01</v>
      </c>
      <c r="H45" s="160">
        <v>0.06</v>
      </c>
      <c r="I45" s="160">
        <v>0</v>
      </c>
      <c r="J45" s="159">
        <v>1</v>
      </c>
      <c r="K45" s="160">
        <v>0</v>
      </c>
      <c r="L45" s="160">
        <v>0</v>
      </c>
      <c r="M45" s="161">
        <v>0</v>
      </c>
    </row>
    <row r="46" spans="1:13" s="154" customFormat="1" ht="12.75">
      <c r="A46" s="240"/>
      <c r="B46" s="155" t="s">
        <v>110</v>
      </c>
      <c r="C46" s="156">
        <v>8000</v>
      </c>
      <c r="D46" s="157">
        <v>0</v>
      </c>
      <c r="E46" s="158">
        <v>8000</v>
      </c>
      <c r="F46" s="159">
        <v>0.98</v>
      </c>
      <c r="G46" s="160">
        <v>0</v>
      </c>
      <c r="H46" s="160">
        <v>0.02</v>
      </c>
      <c r="I46" s="160">
        <v>0</v>
      </c>
      <c r="J46" s="159">
        <v>1</v>
      </c>
      <c r="K46" s="160">
        <v>0</v>
      </c>
      <c r="L46" s="160">
        <v>0</v>
      </c>
      <c r="M46" s="161">
        <v>0</v>
      </c>
    </row>
    <row r="47" spans="1:13" s="154" customFormat="1" ht="12.75">
      <c r="A47" s="241"/>
      <c r="B47" s="162" t="s">
        <v>111</v>
      </c>
      <c r="C47" s="163">
        <v>5000</v>
      </c>
      <c r="D47" s="164">
        <v>0</v>
      </c>
      <c r="E47" s="165">
        <v>5000</v>
      </c>
      <c r="F47" s="169">
        <v>0.98</v>
      </c>
      <c r="G47" s="170">
        <v>0.01</v>
      </c>
      <c r="H47" s="170">
        <v>0.01</v>
      </c>
      <c r="I47" s="170">
        <v>0</v>
      </c>
      <c r="J47" s="169">
        <v>1</v>
      </c>
      <c r="K47" s="170">
        <v>0</v>
      </c>
      <c r="L47" s="170">
        <v>0</v>
      </c>
      <c r="M47" s="171">
        <v>0</v>
      </c>
    </row>
    <row r="48" spans="1:13" s="154" customFormat="1" ht="12.75">
      <c r="A48" s="239" t="s">
        <v>111</v>
      </c>
      <c r="B48" s="147" t="s">
        <v>108</v>
      </c>
      <c r="C48" s="148">
        <v>165000</v>
      </c>
      <c r="D48" s="149">
        <v>77000</v>
      </c>
      <c r="E48" s="150">
        <v>241000</v>
      </c>
      <c r="F48" s="159">
        <v>0.93</v>
      </c>
      <c r="G48" s="160">
        <v>0</v>
      </c>
      <c r="H48" s="160">
        <v>0.07</v>
      </c>
      <c r="I48" s="160">
        <v>0</v>
      </c>
      <c r="J48" s="159">
        <v>0.9</v>
      </c>
      <c r="K48" s="160">
        <v>0</v>
      </c>
      <c r="L48" s="160">
        <v>0.08</v>
      </c>
      <c r="M48" s="161">
        <v>0.02</v>
      </c>
    </row>
    <row r="49" spans="1:13" s="154" customFormat="1" ht="12.75">
      <c r="A49" s="240"/>
      <c r="B49" s="155" t="s">
        <v>91</v>
      </c>
      <c r="C49" s="156">
        <v>3000</v>
      </c>
      <c r="D49" s="157">
        <v>0</v>
      </c>
      <c r="E49" s="158">
        <v>3000</v>
      </c>
      <c r="F49" s="159">
        <v>0.81</v>
      </c>
      <c r="G49" s="160">
        <v>0</v>
      </c>
      <c r="H49" s="160">
        <v>0.13</v>
      </c>
      <c r="I49" s="160">
        <v>0.06</v>
      </c>
      <c r="J49" s="159">
        <v>0</v>
      </c>
      <c r="K49" s="160">
        <v>0</v>
      </c>
      <c r="L49" s="160">
        <v>0</v>
      </c>
      <c r="M49" s="161">
        <v>0</v>
      </c>
    </row>
    <row r="50" spans="1:13" s="154" customFormat="1" ht="12.75">
      <c r="A50" s="240"/>
      <c r="B50" s="155" t="s">
        <v>96</v>
      </c>
      <c r="C50" s="156">
        <v>7000</v>
      </c>
      <c r="D50" s="157">
        <v>34000</v>
      </c>
      <c r="E50" s="158">
        <v>41000</v>
      </c>
      <c r="F50" s="159">
        <v>0.94</v>
      </c>
      <c r="G50" s="160">
        <v>0.05</v>
      </c>
      <c r="H50" s="160">
        <v>0.01</v>
      </c>
      <c r="I50" s="160">
        <v>0</v>
      </c>
      <c r="J50" s="159">
        <v>0.98</v>
      </c>
      <c r="K50" s="160">
        <v>0.01</v>
      </c>
      <c r="L50" s="160">
        <v>0.01</v>
      </c>
      <c r="M50" s="161">
        <v>0</v>
      </c>
    </row>
    <row r="51" spans="1:13" s="154" customFormat="1" ht="12.75">
      <c r="A51" s="240"/>
      <c r="B51" s="155" t="s">
        <v>90</v>
      </c>
      <c r="C51" s="156">
        <v>0</v>
      </c>
      <c r="D51" s="157">
        <v>0</v>
      </c>
      <c r="E51" s="158">
        <v>0</v>
      </c>
      <c r="F51" s="159">
        <v>0.99</v>
      </c>
      <c r="G51" s="160">
        <v>0.01</v>
      </c>
      <c r="H51" s="160">
        <v>0</v>
      </c>
      <c r="I51" s="160">
        <v>0</v>
      </c>
      <c r="J51" s="159">
        <v>0</v>
      </c>
      <c r="K51" s="160">
        <v>0</v>
      </c>
      <c r="L51" s="160">
        <v>0</v>
      </c>
      <c r="M51" s="161">
        <v>0</v>
      </c>
    </row>
    <row r="52" spans="1:13" s="154" customFormat="1" ht="12.75">
      <c r="A52" s="240"/>
      <c r="B52" s="155" t="s">
        <v>109</v>
      </c>
      <c r="C52" s="156">
        <v>12000</v>
      </c>
      <c r="D52" s="157">
        <v>0</v>
      </c>
      <c r="E52" s="158">
        <v>12000</v>
      </c>
      <c r="F52" s="159">
        <v>0.94</v>
      </c>
      <c r="G52" s="160">
        <v>0.04</v>
      </c>
      <c r="H52" s="160">
        <v>0.03</v>
      </c>
      <c r="I52" s="160">
        <v>0</v>
      </c>
      <c r="J52" s="159">
        <v>1</v>
      </c>
      <c r="K52" s="160">
        <v>0</v>
      </c>
      <c r="L52" s="160">
        <v>0</v>
      </c>
      <c r="M52" s="161">
        <v>0</v>
      </c>
    </row>
    <row r="53" spans="1:13" s="154" customFormat="1" ht="12.75">
      <c r="A53" s="240"/>
      <c r="B53" s="155" t="s">
        <v>110</v>
      </c>
      <c r="C53" s="156">
        <v>5000</v>
      </c>
      <c r="D53" s="157">
        <v>0</v>
      </c>
      <c r="E53" s="158">
        <v>5000</v>
      </c>
      <c r="F53" s="159">
        <v>0.98</v>
      </c>
      <c r="G53" s="160">
        <v>0.01</v>
      </c>
      <c r="H53" s="160">
        <v>0.01</v>
      </c>
      <c r="I53" s="160">
        <v>0</v>
      </c>
      <c r="J53" s="159">
        <v>1</v>
      </c>
      <c r="K53" s="160">
        <v>0</v>
      </c>
      <c r="L53" s="160">
        <v>0</v>
      </c>
      <c r="M53" s="161">
        <v>0</v>
      </c>
    </row>
    <row r="54" spans="1:13" s="154" customFormat="1" ht="12.75">
      <c r="A54" s="241"/>
      <c r="B54" s="162" t="s">
        <v>111</v>
      </c>
      <c r="C54" s="163">
        <v>0</v>
      </c>
      <c r="D54" s="164">
        <v>0</v>
      </c>
      <c r="E54" s="165">
        <v>0</v>
      </c>
      <c r="F54" s="169">
        <v>1</v>
      </c>
      <c r="G54" s="170">
        <v>0</v>
      </c>
      <c r="H54" s="170">
        <v>0</v>
      </c>
      <c r="I54" s="170">
        <v>0</v>
      </c>
      <c r="J54" s="169">
        <v>0</v>
      </c>
      <c r="K54" s="170">
        <v>0</v>
      </c>
      <c r="L54" s="170">
        <v>0</v>
      </c>
      <c r="M54" s="171">
        <v>0</v>
      </c>
    </row>
    <row r="55" spans="1:13" ht="15">
      <c r="A55" s="242" t="s">
        <v>112</v>
      </c>
      <c r="B55" s="243"/>
      <c r="C55" s="172">
        <v>12412000</v>
      </c>
      <c r="D55" s="172">
        <v>16192000</v>
      </c>
      <c r="E55" s="172">
        <v>28598000</v>
      </c>
      <c r="F55" s="173">
        <v>0.7491137608765711</v>
      </c>
      <c r="G55" s="174">
        <v>0.01823557847244602</v>
      </c>
      <c r="H55" s="174">
        <v>0.20957138253303254</v>
      </c>
      <c r="I55" s="174">
        <v>0.020699323235578472</v>
      </c>
      <c r="J55" s="173">
        <v>0.6725247035573122</v>
      </c>
      <c r="K55" s="174">
        <v>0.009450345849802371</v>
      </c>
      <c r="L55" s="174">
        <v>0.290350790513834</v>
      </c>
      <c r="M55" s="175">
        <v>0.02861536561264822</v>
      </c>
    </row>
    <row r="57" spans="12:13" ht="15">
      <c r="L57" s="176" t="s">
        <v>113</v>
      </c>
      <c r="M57" s="177">
        <v>0.025185677320092314</v>
      </c>
    </row>
    <row r="58" ht="15.75" thickBot="1"/>
    <row r="59" spans="1:13" ht="15.75" thickTop="1">
      <c r="A59" s="114" t="s">
        <v>71</v>
      </c>
      <c r="B59" s="115"/>
      <c r="C59" s="115"/>
      <c r="D59" s="115"/>
      <c r="E59" s="115"/>
      <c r="F59" s="115"/>
      <c r="G59" s="115"/>
      <c r="H59" s="115"/>
      <c r="I59" s="115"/>
      <c r="J59" s="115"/>
      <c r="K59" s="115"/>
      <c r="L59" s="115"/>
      <c r="M59" s="116"/>
    </row>
    <row r="60" spans="1:13" ht="54.75" customHeight="1" thickBot="1">
      <c r="A60" s="216" t="s">
        <v>72</v>
      </c>
      <c r="B60" s="237"/>
      <c r="C60" s="237"/>
      <c r="D60" s="237"/>
      <c r="E60" s="237"/>
      <c r="F60" s="237"/>
      <c r="G60" s="237"/>
      <c r="H60" s="237"/>
      <c r="I60" s="237"/>
      <c r="J60" s="237"/>
      <c r="K60" s="237"/>
      <c r="L60" s="237"/>
      <c r="M60" s="238"/>
    </row>
    <row r="61" ht="15.75" thickTop="1"/>
  </sheetData>
  <sheetProtection/>
  <mergeCells count="13">
    <mergeCell ref="A13:A19"/>
    <mergeCell ref="A1:M1"/>
    <mergeCell ref="C4:E4"/>
    <mergeCell ref="F4:I4"/>
    <mergeCell ref="J4:M4"/>
    <mergeCell ref="A6:A12"/>
    <mergeCell ref="A60:M60"/>
    <mergeCell ref="A20:A26"/>
    <mergeCell ref="A27:A33"/>
    <mergeCell ref="A34:A40"/>
    <mergeCell ref="A41:A47"/>
    <mergeCell ref="A48:A54"/>
    <mergeCell ref="A55:B55"/>
  </mergeCells>
  <printOptions/>
  <pageMargins left="0.7" right="0.7" top="0.75" bottom="0.75" header="0.3" footer="0.3"/>
  <pageSetup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Cambridge Systematics,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Kurth</dc:creator>
  <cp:keywords/>
  <dc:description/>
  <cp:lastModifiedBy> Barbara Gregory</cp:lastModifiedBy>
  <cp:lastPrinted>2011-11-28T21:05:31Z</cp:lastPrinted>
  <dcterms:created xsi:type="dcterms:W3CDTF">2011-11-21T21:56:58Z</dcterms:created>
  <dcterms:modified xsi:type="dcterms:W3CDTF">2013-08-18T17:07:02Z</dcterms:modified>
  <cp:category/>
  <cp:version/>
  <cp:contentType/>
  <cp:contentStatus/>
</cp:coreProperties>
</file>